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0" windowWidth="24000" windowHeight="13500" tabRatio="744"/>
  </bookViews>
  <sheets>
    <sheet name="Sector  tres  y  medio." sheetId="3" r:id="rId1"/>
  </sheet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aaa">#REF!</definedName>
    <definedName name="_xlnm.Print_Area" localSheetId="0">'Sector  tres  y  medio.'!$A$1:$F$166</definedName>
    <definedName name="Imprimir_área_IM">#REF!</definedName>
    <definedName name="_xlnm.Print_Titles" localSheetId="0">'Sector  tres  y  medio.'!$1:$14</definedName>
  </definedNames>
  <calcPr calcId="162913" fullPrecision="0"/>
</workbook>
</file>

<file path=xl/calcChain.xml><?xml version="1.0" encoding="utf-8"?>
<calcChain xmlns="http://schemas.openxmlformats.org/spreadsheetml/2006/main">
  <c r="F109" i="3" l="1"/>
  <c r="F110" i="3"/>
  <c r="F113" i="3"/>
  <c r="F100" i="3"/>
  <c r="F101" i="3"/>
  <c r="F104" i="3"/>
  <c r="F82" i="3"/>
  <c r="F83" i="3"/>
  <c r="F64" i="3"/>
  <c r="F65" i="3"/>
  <c r="F68" i="3"/>
  <c r="F46" i="3"/>
  <c r="F47" i="3"/>
  <c r="F50" i="3"/>
  <c r="C31" i="3" l="1"/>
  <c r="C30" i="3"/>
  <c r="C25" i="3" s="1"/>
  <c r="C23" i="3"/>
  <c r="C131" i="3"/>
  <c r="F131" i="3" s="1"/>
  <c r="C130" i="3"/>
  <c r="C128" i="3"/>
  <c r="F128" i="3" s="1"/>
  <c r="F127" i="3"/>
  <c r="F130" i="3"/>
  <c r="F126" i="3"/>
  <c r="F122" i="3"/>
  <c r="F121" i="3"/>
  <c r="F120" i="3"/>
  <c r="F119" i="3"/>
  <c r="F118" i="3"/>
  <c r="F117" i="3"/>
  <c r="C112" i="3"/>
  <c r="F112" i="3" s="1"/>
  <c r="C111" i="3"/>
  <c r="F111" i="3" s="1"/>
  <c r="F108" i="3"/>
  <c r="C103" i="3"/>
  <c r="F103" i="3" s="1"/>
  <c r="C102" i="3"/>
  <c r="F102" i="3" s="1"/>
  <c r="F99" i="3"/>
  <c r="F95" i="3"/>
  <c r="F94" i="3"/>
  <c r="F93" i="3"/>
  <c r="F92" i="3"/>
  <c r="F91" i="3"/>
  <c r="F90" i="3"/>
  <c r="F86" i="3"/>
  <c r="C85" i="3"/>
  <c r="F85" i="3" s="1"/>
  <c r="C84" i="3"/>
  <c r="F84" i="3" s="1"/>
  <c r="F81" i="3"/>
  <c r="F77" i="3"/>
  <c r="F76" i="3"/>
  <c r="F75" i="3"/>
  <c r="F74" i="3"/>
  <c r="F73" i="3"/>
  <c r="F72" i="3"/>
  <c r="F135" i="3"/>
  <c r="C67" i="3"/>
  <c r="F67" i="3" s="1"/>
  <c r="C66" i="3"/>
  <c r="F66" i="3" s="1"/>
  <c r="F63" i="3"/>
  <c r="F59" i="3"/>
  <c r="F58" i="3"/>
  <c r="F57" i="3"/>
  <c r="F56" i="3"/>
  <c r="F55" i="3"/>
  <c r="F54" i="3"/>
  <c r="C129" i="3" l="1"/>
  <c r="F129" i="3" s="1"/>
  <c r="F132" i="3" s="1"/>
  <c r="F123" i="3"/>
  <c r="F114" i="3"/>
  <c r="F87" i="3"/>
  <c r="F78" i="3"/>
  <c r="F96" i="3"/>
  <c r="F105" i="3"/>
  <c r="F60" i="3"/>
  <c r="F69" i="3"/>
  <c r="C49" i="3"/>
  <c r="F49" i="3" s="1"/>
  <c r="C48" i="3" l="1"/>
  <c r="F48" i="3" s="1"/>
  <c r="F37" i="3" l="1"/>
  <c r="F38" i="3"/>
  <c r="F39" i="3"/>
  <c r="F40" i="3"/>
  <c r="F41" i="3"/>
  <c r="C21" i="3"/>
  <c r="C24" i="3"/>
  <c r="F24" i="3" s="1"/>
  <c r="F23" i="3" l="1"/>
  <c r="F45" i="3"/>
  <c r="F36" i="3"/>
  <c r="F51" i="3" l="1"/>
  <c r="F42" i="3"/>
  <c r="F133" i="3" l="1"/>
  <c r="C22" i="3"/>
  <c r="F22" i="3" s="1"/>
  <c r="F25" i="3" l="1"/>
  <c r="F31" i="3"/>
  <c r="F30" i="3"/>
  <c r="F29" i="3"/>
  <c r="F20" i="3"/>
  <c r="F21" i="3" l="1"/>
  <c r="F26" i="3" s="1"/>
  <c r="F32" i="3"/>
  <c r="F17" i="3" l="1"/>
  <c r="F16" i="3" l="1"/>
  <c r="F18" i="3" s="1"/>
  <c r="F137" i="3" l="1"/>
  <c r="F139" i="3" s="1"/>
  <c r="F149" i="3" l="1"/>
  <c r="F145" i="3"/>
  <c r="F144" i="3"/>
  <c r="F142" i="3"/>
  <c r="F148" i="3" s="1"/>
  <c r="F147" i="3"/>
  <c r="F143" i="3"/>
  <c r="F146" i="3"/>
  <c r="F151" i="3" l="1"/>
  <c r="F153" i="3" s="1"/>
  <c r="F155" i="3" s="1"/>
  <c r="F157" i="3" s="1"/>
</calcChain>
</file>

<file path=xl/sharedStrings.xml><?xml version="1.0" encoding="utf-8"?>
<sst xmlns="http://schemas.openxmlformats.org/spreadsheetml/2006/main" count="276" uniqueCount="143">
  <si>
    <t>No.</t>
  </si>
  <si>
    <t>GASTOS INDIRECTOS:</t>
  </si>
  <si>
    <t>Cantidad</t>
  </si>
  <si>
    <t>Descripción de Partida</t>
  </si>
  <si>
    <t>Unidad</t>
  </si>
  <si>
    <t>PA</t>
  </si>
  <si>
    <t>M3</t>
  </si>
  <si>
    <t>Gastos Administrativos</t>
  </si>
  <si>
    <t>Valor (RD$)</t>
  </si>
  <si>
    <t>SUB-TOTAL GASTOS INDIRECTOS</t>
  </si>
  <si>
    <t>SUB-TOTAL GASTOS DIRECTOS</t>
  </si>
  <si>
    <t>Preliminares</t>
  </si>
  <si>
    <t>Provincia:</t>
  </si>
  <si>
    <t>P.U. (RD$)</t>
  </si>
  <si>
    <t>RD$</t>
  </si>
  <si>
    <r>
      <rPr>
        <sz val="12"/>
        <rFont val="Calibri"/>
        <family val="2"/>
        <scheme val="minor"/>
      </rPr>
      <t>Proyecto:</t>
    </r>
    <r>
      <rPr>
        <b/>
        <sz val="12"/>
        <rFont val="Calibri"/>
        <family val="2"/>
        <scheme val="minor"/>
      </rPr>
      <t xml:space="preserve"> </t>
    </r>
  </si>
  <si>
    <t>Letrero Identificando la Obra</t>
  </si>
  <si>
    <t>Movimiento de Tierra</t>
  </si>
  <si>
    <t>Ley 6/86</t>
  </si>
  <si>
    <t>Imprevistos</t>
  </si>
  <si>
    <t>IMPREVISTOS:</t>
  </si>
  <si>
    <t>SUB-TOTAL GENERAL</t>
  </si>
  <si>
    <t>TOTAL GENERAL</t>
  </si>
  <si>
    <t>Elaborado por:</t>
  </si>
  <si>
    <t>Ciudad de la Constitución de la República</t>
  </si>
  <si>
    <t>San Cristóbal, R.D.</t>
  </si>
  <si>
    <t>Dirección Técnica</t>
  </si>
  <si>
    <t>Supervisión</t>
  </si>
  <si>
    <t>Seguros, Pólizas y Fianzas</t>
  </si>
  <si>
    <t>Dirección de Obras Públicas Municipales</t>
  </si>
  <si>
    <t>AYUNTAMIENTO DEL MUNICIPIO DE SAN CRISTÓBAL</t>
  </si>
  <si>
    <t>PRESUPUESTO PARTICIPATIVO</t>
  </si>
  <si>
    <t>Ubicación:</t>
  </si>
  <si>
    <t>m3</t>
  </si>
  <si>
    <t>ml</t>
  </si>
  <si>
    <t>m2</t>
  </si>
  <si>
    <t>Replanteo</t>
  </si>
  <si>
    <t>Caseta  de  materiales.</t>
  </si>
  <si>
    <t>La Partida Seguros, Pólizas y Fianzas será pagada previa presentación de Factura.</t>
  </si>
  <si>
    <t>Nota 2:</t>
  </si>
  <si>
    <t>Hormigón.</t>
  </si>
  <si>
    <t>Mts.</t>
  </si>
  <si>
    <t>Construcción de Aceras  en  Hormigón,  fc= 180kg/cm2, C/ligadora e=0.10 mts,  a=1.0 mts.</t>
  </si>
  <si>
    <t>Terfort  para  contenes.</t>
  </si>
  <si>
    <t>Replanteo  general.</t>
  </si>
  <si>
    <t>Suministro, regado, nivelado  y  compactado   de  material   de  Relleno   caliches.</t>
  </si>
  <si>
    <t>Bote   de material   de   excavación  inservible.</t>
  </si>
  <si>
    <t xml:space="preserve"> Nota 1: </t>
  </si>
  <si>
    <t>Excavación  de  material  inservible  a  mano.</t>
  </si>
  <si>
    <t>Bote de material inservible   esp.=1.21</t>
  </si>
  <si>
    <t>Bote   de material   de  materiales  demolidos.</t>
  </si>
  <si>
    <t>Demolición  de   hormigón  existentes.</t>
  </si>
  <si>
    <t>Excavación  de  Material  Inservible.</t>
  </si>
  <si>
    <t>Hormigón ciclópeo  para  badén  e=0.40 m.</t>
  </si>
  <si>
    <t>Corte  de  capa  asfaltica.</t>
  </si>
  <si>
    <t>Limpieza Final y Bote.</t>
  </si>
  <si>
    <t>Construcción  de  Badén  No. 2    (8.0 mts. x  1.50  mts.) x 0.20  m</t>
  </si>
  <si>
    <t>Construcción  de  Badén  No. 1  ,  (8.0 mts. x  1.70  mts.) x 0.20  m</t>
  </si>
  <si>
    <t>Hormigón  180 kg/cm2, C/  ligadora  , (8.0 m x 1.70 m), esp =0.20  m.  @ 3/8" a  =( 0.20x 0.20) mts.</t>
  </si>
  <si>
    <t>Hormigón  180 kg/cm2, C/  ligadora  , (8.20 m x 1.50 m), esp =0.20  m.  @ 3/8" a  =( 0.20x 0.20) mts.</t>
  </si>
  <si>
    <t>Construcción  de  Aceras, Contenes  Y  Badenes   Sector  kilometro  3  1/2".</t>
  </si>
  <si>
    <t>Sector Canastica. kilometro  3  1/2"  .</t>
  </si>
  <si>
    <t>Construcción  de  Badén  No. 3  ,  (8.0 mts. x  1.70  mts.) x 0.20  m</t>
  </si>
  <si>
    <t>Construcción  de  Badén  No. 4   (8.0 mts. x  1.50  mts.) x 0.20  m</t>
  </si>
  <si>
    <t>Construcción  de  Badén  No. 5  ,  (8.0 mts. x  1.70  mts.) x 0.20  m</t>
  </si>
  <si>
    <t>Construcción  de  Badén  No. 6    (8.0 mts. x  1.50  mts.) x 0.20  m</t>
  </si>
  <si>
    <t>Construcción  de  Badén  No. 7  ,  (8.0 mts. x  1.70  mts.) x 0.20  m</t>
  </si>
  <si>
    <t>Construcción  de  Badén  No. 8    (8.0 mts. x  1.50  mts.) x 0.20  m</t>
  </si>
  <si>
    <t>Construcción  de  Badén  No. 9   (8.0 mts. x  1.50  mts.) x 0.20  m</t>
  </si>
  <si>
    <t>Construcción  de  Badén  No. 10  ,  (8.0 mts. x  1.70  mts.) x 0.20  m</t>
  </si>
  <si>
    <t>Construcción  de   Badenes.</t>
  </si>
  <si>
    <t>Corte  de  capa  asfáltica.</t>
  </si>
  <si>
    <t>a.1</t>
  </si>
  <si>
    <t>a.2</t>
  </si>
  <si>
    <t>a.3</t>
  </si>
  <si>
    <t>a.4</t>
  </si>
  <si>
    <t>a.5</t>
  </si>
  <si>
    <t>a.6</t>
  </si>
  <si>
    <t>b.1</t>
  </si>
  <si>
    <t>b.2</t>
  </si>
  <si>
    <t>b.3</t>
  </si>
  <si>
    <t>b.4</t>
  </si>
  <si>
    <t>b.5</t>
  </si>
  <si>
    <t>b.6</t>
  </si>
  <si>
    <t>c.1</t>
  </si>
  <si>
    <t>c.2</t>
  </si>
  <si>
    <t>c.3</t>
  </si>
  <si>
    <t>c.4</t>
  </si>
  <si>
    <t>c.5</t>
  </si>
  <si>
    <t>c.6</t>
  </si>
  <si>
    <t>d.1</t>
  </si>
  <si>
    <t>d.2</t>
  </si>
  <si>
    <t>d.3</t>
  </si>
  <si>
    <t>d.4</t>
  </si>
  <si>
    <t>d.5</t>
  </si>
  <si>
    <t>d.6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</si>
  <si>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</si>
  <si>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</si>
  <si>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</si>
  <si>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</si>
  <si>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</si>
  <si>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</si>
  <si>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</si>
  <si>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</si>
  <si>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</si>
  <si>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</si>
  <si>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</si>
  <si>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f.6</t>
  </si>
  <si>
    <t>g.1</t>
  </si>
  <si>
    <t>g.2</t>
  </si>
  <si>
    <t>g.3</t>
  </si>
  <si>
    <t>g.4</t>
  </si>
  <si>
    <t>g.5</t>
  </si>
  <si>
    <t>g.6</t>
  </si>
  <si>
    <t>h.1</t>
  </si>
  <si>
    <t>h.2</t>
  </si>
  <si>
    <t>h.3</t>
  </si>
  <si>
    <t>h.4</t>
  </si>
  <si>
    <t>h.5</t>
  </si>
  <si>
    <t>h.6</t>
  </si>
  <si>
    <t>i.1</t>
  </si>
  <si>
    <t>i.2</t>
  </si>
  <si>
    <t>i.3</t>
  </si>
  <si>
    <t>i.4</t>
  </si>
  <si>
    <t>i.5</t>
  </si>
  <si>
    <t>i.6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</si>
  <si>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</si>
  <si>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</si>
  <si>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</si>
  <si>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</si>
  <si>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</si>
  <si>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</si>
  <si>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</si>
  <si>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</si>
  <si>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</si>
  <si>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</si>
  <si>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</si>
  <si>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Construcción  de  Badén  No. 11   (14.0 mts. x  2.00  mts.) x 0.40  m</t>
  </si>
  <si>
    <t>Construcción de Contenes (0.45x0.30x0.12),en  hormigón  fc= 180kg/cm2, C/ligadora.</t>
  </si>
  <si>
    <t>Codia.</t>
  </si>
  <si>
    <t>ITBIS en base a Dirección Técnica.</t>
  </si>
  <si>
    <t>Transporte de Materiales y Equipos.</t>
  </si>
  <si>
    <t>La Partida de Imprevistos será autorizada por decisión de esta Dirección (Ingeniería y/o Despacho del Alcalde).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</si>
</sst>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#.00"/>
    <numFmt numFmtId="168" formatCode="#,##0.0;\-#,##0.0"/>
    <numFmt numFmtId="169" formatCode="#,##0.0\ _€;\-#,##0.0\ _€"/>
    <numFmt numFmtId="170" formatCode="0.0%"/>
    <numFmt numFmtId="171" formatCode="_-* #,##0.00\ _P_t_s_-;\-* #,##0.00\ _P_t_s_-;_-* &quot;-&quot;??\ _P_t_s_-;_-@_-"/>
  </numFmts>
  <fonts count="22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Tms Rmn"/>
    </font>
    <font>
      <b/>
      <i/>
      <sz val="12"/>
      <color rgb="FFC00000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1"/>
      <color rgb="FF0000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</borders>
  <cellStyleXfs count="21">
    <xf numFmtId="39" fontId="0" fillId="0" borderId="0"/>
    <xf numFmtId="16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39" fontId="6" fillId="0" borderId="0"/>
    <xf numFmtId="39" fontId="6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39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119">
    <xf numFmtId="39" fontId="0" fillId="0" borderId="0" xfId="0"/>
    <xf numFmtId="39" fontId="0" fillId="0" borderId="0" xfId="0" applyAlignment="1">
      <alignment horizontal="center" vertical="center"/>
    </xf>
    <xf numFmtId="39" fontId="0" fillId="0" borderId="0" xfId="0" applyAlignment="1">
      <alignment vertical="center"/>
    </xf>
    <xf numFmtId="39" fontId="0" fillId="0" borderId="0" xfId="0" applyAlignment="1">
      <alignment vertical="center" wrapText="1"/>
    </xf>
    <xf numFmtId="39" fontId="10" fillId="0" borderId="0" xfId="0" applyFont="1"/>
    <xf numFmtId="39" fontId="0" fillId="2" borderId="0" xfId="0" applyFill="1" applyBorder="1" applyAlignment="1">
      <alignment vertical="center" wrapText="1"/>
    </xf>
    <xf numFmtId="39" fontId="0" fillId="2" borderId="0" xfId="0" applyFill="1" applyBorder="1" applyAlignment="1">
      <alignment horizontal="center" vertical="center"/>
    </xf>
    <xf numFmtId="39" fontId="13" fillId="2" borderId="0" xfId="0" applyFont="1" applyFill="1" applyAlignment="1">
      <alignment vertical="center"/>
    </xf>
    <xf numFmtId="39" fontId="13" fillId="2" borderId="0" xfId="0" applyFont="1" applyFill="1" applyAlignment="1">
      <alignment vertical="center" wrapText="1"/>
    </xf>
    <xf numFmtId="39" fontId="13" fillId="2" borderId="0" xfId="0" applyFont="1" applyFill="1" applyAlignment="1">
      <alignment horizontal="center" vertical="center"/>
    </xf>
    <xf numFmtId="39" fontId="14" fillId="2" borderId="0" xfId="0" applyFont="1" applyFill="1" applyBorder="1" applyAlignment="1">
      <alignment vertical="center" wrapText="1"/>
    </xf>
    <xf numFmtId="39" fontId="12" fillId="2" borderId="0" xfId="0" applyFont="1" applyFill="1" applyAlignment="1">
      <alignment horizontal="center" vertical="center"/>
    </xf>
    <xf numFmtId="39" fontId="12" fillId="2" borderId="0" xfId="0" applyFont="1" applyFill="1" applyAlignment="1">
      <alignment horizontal="center" vertical="center" wrapText="1"/>
    </xf>
    <xf numFmtId="39" fontId="8" fillId="2" borderId="0" xfId="0" applyFont="1" applyFill="1" applyAlignment="1">
      <alignment horizontal="center" vertical="center" wrapText="1"/>
    </xf>
    <xf numFmtId="39" fontId="12" fillId="2" borderId="0" xfId="0" applyFont="1" applyFill="1" applyAlignment="1">
      <alignment vertical="center"/>
    </xf>
    <xf numFmtId="39" fontId="8" fillId="2" borderId="0" xfId="0" applyFont="1" applyFill="1" applyAlignment="1">
      <alignment vertical="center"/>
    </xf>
    <xf numFmtId="39" fontId="15" fillId="2" borderId="0" xfId="0" applyFont="1" applyFill="1" applyAlignment="1">
      <alignment vertical="center"/>
    </xf>
    <xf numFmtId="39" fontId="9" fillId="3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horizontal="center" vertical="center"/>
    </xf>
    <xf numFmtId="39" fontId="12" fillId="3" borderId="0" xfId="0" applyFont="1" applyFill="1" applyBorder="1" applyAlignment="1">
      <alignment vertical="center"/>
    </xf>
    <xf numFmtId="39" fontId="8" fillId="2" borderId="0" xfId="0" applyFont="1" applyFill="1" applyBorder="1" applyAlignment="1">
      <alignment horizontal="center" vertical="center" wrapText="1"/>
    </xf>
    <xf numFmtId="39" fontId="15" fillId="2" borderId="0" xfId="0" applyFont="1" applyFill="1" applyBorder="1" applyAlignment="1">
      <alignment vertical="center" wrapText="1"/>
    </xf>
    <xf numFmtId="39" fontId="11" fillId="2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vertical="center"/>
    </xf>
    <xf numFmtId="39" fontId="12" fillId="2" borderId="0" xfId="0" applyFont="1" applyFill="1" applyAlignment="1">
      <alignment vertical="center" wrapText="1"/>
    </xf>
    <xf numFmtId="39" fontId="12" fillId="4" borderId="0" xfId="0" applyFont="1" applyFill="1" applyBorder="1" applyAlignment="1">
      <alignment horizontal="center" vertical="center"/>
    </xf>
    <xf numFmtId="39" fontId="8" fillId="4" borderId="0" xfId="0" applyFont="1" applyFill="1" applyBorder="1" applyAlignment="1">
      <alignment horizontal="center" vertical="center"/>
    </xf>
    <xf numFmtId="39" fontId="20" fillId="4" borderId="1" xfId="0" applyFont="1" applyFill="1" applyBorder="1" applyAlignment="1">
      <alignment horizontal="center" vertical="center"/>
    </xf>
    <xf numFmtId="39" fontId="20" fillId="4" borderId="1" xfId="0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horizontal="right" vertical="center"/>
    </xf>
    <xf numFmtId="39" fontId="20" fillId="4" borderId="0" xfId="0" applyFont="1" applyFill="1" applyBorder="1" applyAlignment="1">
      <alignment horizontal="center" vertical="center"/>
    </xf>
    <xf numFmtId="39" fontId="20" fillId="4" borderId="0" xfId="0" applyFont="1" applyFill="1" applyBorder="1" applyAlignment="1">
      <alignment vertical="center"/>
    </xf>
    <xf numFmtId="4" fontId="20" fillId="4" borderId="0" xfId="0" applyNumberFormat="1" applyFont="1" applyFill="1" applyBorder="1" applyAlignment="1">
      <alignment horizontal="right" vertical="center"/>
    </xf>
    <xf numFmtId="169" fontId="19" fillId="4" borderId="2" xfId="0" applyNumberFormat="1" applyFont="1" applyFill="1" applyBorder="1" applyAlignment="1">
      <alignment horizontal="center" vertical="center"/>
    </xf>
    <xf numFmtId="39" fontId="8" fillId="3" borderId="0" xfId="0" applyFont="1" applyFill="1" applyBorder="1" applyAlignment="1">
      <alignment horizontal="left" vertical="center"/>
    </xf>
    <xf numFmtId="39" fontId="12" fillId="3" borderId="5" xfId="0" applyFont="1" applyFill="1" applyBorder="1" applyAlignment="1">
      <alignment vertical="center"/>
    </xf>
    <xf numFmtId="39" fontId="8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left" vertical="center"/>
    </xf>
    <xf numFmtId="39" fontId="7" fillId="0" borderId="3" xfId="0" applyFont="1" applyFill="1" applyBorder="1" applyAlignment="1">
      <alignment horizontal="center" vertical="center"/>
    </xf>
    <xf numFmtId="39" fontId="12" fillId="2" borderId="0" xfId="0" applyFont="1" applyFill="1" applyBorder="1" applyAlignment="1">
      <alignment horizontal="center" vertical="center"/>
    </xf>
    <xf numFmtId="39" fontId="12" fillId="2" borderId="0" xfId="0" applyFont="1" applyFill="1" applyBorder="1" applyAlignment="1">
      <alignment horizontal="center" vertical="center" wrapText="1"/>
    </xf>
    <xf numFmtId="39" fontId="12" fillId="2" borderId="0" xfId="0" applyFont="1" applyFill="1" applyAlignment="1">
      <alignment horizontal="center" vertical="center"/>
    </xf>
    <xf numFmtId="169" fontId="7" fillId="4" borderId="2" xfId="0" applyNumberFormat="1" applyFont="1" applyFill="1" applyBorder="1" applyAlignment="1">
      <alignment horizontal="center" vertical="center"/>
    </xf>
    <xf numFmtId="39" fontId="7" fillId="4" borderId="3" xfId="0" applyFont="1" applyFill="1" applyBorder="1" applyAlignment="1">
      <alignment horizontal="left" vertical="center" wrapText="1"/>
    </xf>
    <xf numFmtId="169" fontId="11" fillId="4" borderId="2" xfId="0" applyNumberFormat="1" applyFont="1" applyFill="1" applyBorder="1" applyAlignment="1">
      <alignment horizontal="center" vertical="center"/>
    </xf>
    <xf numFmtId="39" fontId="10" fillId="0" borderId="2" xfId="0" applyNumberFormat="1" applyFont="1" applyFill="1" applyBorder="1" applyAlignment="1">
      <alignment horizontal="center" vertical="center"/>
    </xf>
    <xf numFmtId="39" fontId="10" fillId="0" borderId="3" xfId="0" applyFont="1" applyFill="1" applyBorder="1" applyAlignment="1">
      <alignment horizontal="left" vertical="center" wrapText="1"/>
    </xf>
    <xf numFmtId="39" fontId="7" fillId="0" borderId="4" xfId="0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39" fontId="7" fillId="0" borderId="3" xfId="0" applyFont="1" applyFill="1" applyBorder="1" applyAlignment="1">
      <alignment horizontal="left" vertical="center" wrapText="1"/>
    </xf>
    <xf numFmtId="39" fontId="7" fillId="0" borderId="4" xfId="0" applyFont="1" applyFill="1" applyBorder="1" applyAlignment="1">
      <alignment horizontal="right" vertical="center"/>
    </xf>
    <xf numFmtId="168" fontId="7" fillId="0" borderId="2" xfId="0" applyNumberFormat="1" applyFont="1" applyFill="1" applyBorder="1" applyAlignment="1">
      <alignment vertical="center"/>
    </xf>
    <xf numFmtId="39" fontId="7" fillId="0" borderId="3" xfId="0" applyFont="1" applyFill="1" applyBorder="1" applyAlignment="1">
      <alignment vertical="center" wrapText="1"/>
    </xf>
    <xf numFmtId="39" fontId="7" fillId="4" borderId="4" xfId="0" applyFont="1" applyFill="1" applyBorder="1" applyAlignment="1">
      <alignment horizontal="right" vertical="center"/>
    </xf>
    <xf numFmtId="39" fontId="10" fillId="0" borderId="3" xfId="0" applyFont="1" applyFill="1" applyBorder="1" applyAlignment="1">
      <alignment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39" fontId="7" fillId="4" borderId="3" xfId="0" applyFont="1" applyFill="1" applyBorder="1" applyAlignment="1">
      <alignment horizontal="left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165" fontId="7" fillId="0" borderId="2" xfId="19" applyFont="1" applyFill="1" applyBorder="1" applyAlignment="1">
      <alignment horizontal="right" vertical="center"/>
    </xf>
    <xf numFmtId="165" fontId="7" fillId="4" borderId="3" xfId="19" applyFont="1" applyFill="1" applyBorder="1" applyAlignment="1">
      <alignment horizontal="center" vertical="center"/>
    </xf>
    <xf numFmtId="39" fontId="7" fillId="4" borderId="4" xfId="0" applyFont="1" applyFill="1" applyBorder="1" applyAlignment="1">
      <alignment horizontal="center" vertical="center"/>
    </xf>
    <xf numFmtId="169" fontId="10" fillId="4" borderId="2" xfId="0" applyNumberFormat="1" applyFont="1" applyFill="1" applyBorder="1" applyAlignment="1">
      <alignment horizontal="center" vertical="center"/>
    </xf>
    <xf numFmtId="39" fontId="10" fillId="4" borderId="3" xfId="0" applyFont="1" applyFill="1" applyBorder="1" applyAlignment="1">
      <alignment horizontal="left" vertical="center" wrapText="1"/>
    </xf>
    <xf numFmtId="165" fontId="7" fillId="7" borderId="3" xfId="19" applyFont="1" applyFill="1" applyBorder="1" applyAlignment="1">
      <alignment horizontal="center" vertical="center"/>
    </xf>
    <xf numFmtId="39" fontId="7" fillId="7" borderId="4" xfId="0" applyFont="1" applyFill="1" applyBorder="1" applyAlignment="1">
      <alignment horizontal="center" vertical="center"/>
    </xf>
    <xf numFmtId="39" fontId="7" fillId="4" borderId="2" xfId="0" applyFont="1" applyFill="1" applyBorder="1" applyAlignment="1">
      <alignment horizontal="left" vertical="center"/>
    </xf>
    <xf numFmtId="39" fontId="7" fillId="4" borderId="4" xfId="0" applyFont="1" applyFill="1" applyBorder="1" applyAlignment="1">
      <alignment horizontal="left" vertical="center"/>
    </xf>
    <xf numFmtId="39" fontId="7" fillId="0" borderId="2" xfId="0" applyFont="1" applyFill="1" applyBorder="1" applyAlignment="1">
      <alignment vertical="center"/>
    </xf>
    <xf numFmtId="39" fontId="7" fillId="5" borderId="2" xfId="0" applyFont="1" applyFill="1" applyBorder="1" applyAlignment="1">
      <alignment vertical="center"/>
    </xf>
    <xf numFmtId="39" fontId="10" fillId="5" borderId="3" xfId="0" applyFont="1" applyFill="1" applyBorder="1" applyAlignment="1">
      <alignment vertical="center" wrapText="1"/>
    </xf>
    <xf numFmtId="39" fontId="7" fillId="5" borderId="3" xfId="0" applyFont="1" applyFill="1" applyBorder="1" applyAlignment="1">
      <alignment horizontal="center" vertical="center"/>
    </xf>
    <xf numFmtId="39" fontId="10" fillId="5" borderId="3" xfId="0" applyFont="1" applyFill="1" applyBorder="1" applyAlignment="1">
      <alignment horizontal="center" vertical="center"/>
    </xf>
    <xf numFmtId="39" fontId="10" fillId="5" borderId="4" xfId="0" applyFont="1" applyFill="1" applyBorder="1" applyAlignment="1">
      <alignment horizontal="center" vertical="center"/>
    </xf>
    <xf numFmtId="39" fontId="21" fillId="0" borderId="3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/>
    </xf>
    <xf numFmtId="10" fontId="7" fillId="0" borderId="3" xfId="3" applyNumberFormat="1" applyFont="1" applyFill="1" applyBorder="1" applyAlignment="1">
      <alignment horizontal="center" vertical="center"/>
    </xf>
    <xf numFmtId="170" fontId="7" fillId="0" borderId="3" xfId="3" applyNumberFormat="1" applyFont="1" applyFill="1" applyBorder="1" applyAlignment="1">
      <alignment horizontal="center" vertical="center"/>
    </xf>
    <xf numFmtId="169" fontId="7" fillId="7" borderId="2" xfId="0" applyNumberFormat="1" applyFont="1" applyFill="1" applyBorder="1" applyAlignment="1">
      <alignment horizontal="center" vertical="center"/>
    </xf>
    <xf numFmtId="39" fontId="7" fillId="7" borderId="3" xfId="0" applyFont="1" applyFill="1" applyBorder="1" applyAlignment="1">
      <alignment horizontal="left" vertical="center"/>
    </xf>
    <xf numFmtId="4" fontId="7" fillId="7" borderId="3" xfId="0" applyNumberFormat="1" applyFont="1" applyFill="1" applyBorder="1" applyAlignment="1">
      <alignment horizontal="center" vertical="center"/>
    </xf>
    <xf numFmtId="4" fontId="7" fillId="7" borderId="4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39" fontId="7" fillId="6" borderId="4" xfId="0" applyFont="1" applyFill="1" applyBorder="1" applyAlignment="1">
      <alignment horizontal="right" vertical="center"/>
    </xf>
    <xf numFmtId="39" fontId="7" fillId="8" borderId="4" xfId="0" applyFont="1" applyFill="1" applyBorder="1" applyAlignment="1">
      <alignment horizontal="center" vertical="center"/>
    </xf>
    <xf numFmtId="39" fontId="7" fillId="6" borderId="4" xfId="0" applyFont="1" applyFill="1" applyBorder="1" applyAlignment="1">
      <alignment horizontal="center" vertical="center"/>
    </xf>
    <xf numFmtId="39" fontId="0" fillId="0" borderId="0" xfId="0" applyFont="1" applyBorder="1" applyAlignment="1">
      <alignment horizontal="center" vertical="center"/>
    </xf>
    <xf numFmtId="39" fontId="10" fillId="6" borderId="2" xfId="0" applyNumberFormat="1" applyFont="1" applyFill="1" applyBorder="1" applyAlignment="1">
      <alignment horizontal="center" vertical="center"/>
    </xf>
    <xf numFmtId="39" fontId="10" fillId="6" borderId="3" xfId="0" applyFont="1" applyFill="1" applyBorder="1" applyAlignment="1">
      <alignment horizontal="left" vertical="center"/>
    </xf>
    <xf numFmtId="4" fontId="7" fillId="6" borderId="3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39" fontId="10" fillId="6" borderId="3" xfId="0" applyFont="1" applyFill="1" applyBorder="1" applyAlignment="1">
      <alignment vertical="center" wrapText="1"/>
    </xf>
    <xf numFmtId="39" fontId="7" fillId="6" borderId="3" xfId="0" applyFont="1" applyFill="1" applyBorder="1" applyAlignment="1">
      <alignment horizontal="center" vertical="center"/>
    </xf>
    <xf numFmtId="39" fontId="8" fillId="6" borderId="6" xfId="0" applyFont="1" applyFill="1" applyBorder="1" applyAlignment="1">
      <alignment horizontal="center" vertical="center"/>
    </xf>
    <xf numFmtId="39" fontId="8" fillId="6" borderId="7" xfId="0" applyFont="1" applyFill="1" applyBorder="1" applyAlignment="1">
      <alignment horizontal="center" vertical="center"/>
    </xf>
    <xf numFmtId="39" fontId="8" fillId="6" borderId="7" xfId="0" applyFont="1" applyFill="1" applyBorder="1" applyAlignment="1">
      <alignment horizontal="center" vertical="center" wrapText="1"/>
    </xf>
    <xf numFmtId="39" fontId="8" fillId="6" borderId="8" xfId="0" applyFont="1" applyFill="1" applyBorder="1" applyAlignment="1">
      <alignment horizontal="center" vertical="center" wrapText="1"/>
    </xf>
    <xf numFmtId="39" fontId="7" fillId="7" borderId="2" xfId="0" applyFont="1" applyFill="1" applyBorder="1" applyAlignment="1">
      <alignment vertical="center"/>
    </xf>
    <xf numFmtId="39" fontId="10" fillId="7" borderId="3" xfId="0" applyFont="1" applyFill="1" applyBorder="1" applyAlignment="1">
      <alignment vertical="center" wrapText="1"/>
    </xf>
    <xf numFmtId="39" fontId="7" fillId="7" borderId="3" xfId="0" applyFont="1" applyFill="1" applyBorder="1" applyAlignment="1">
      <alignment horizontal="center" vertical="center"/>
    </xf>
    <xf numFmtId="10" fontId="10" fillId="7" borderId="3" xfId="3" applyNumberFormat="1" applyFont="1" applyFill="1" applyBorder="1" applyAlignment="1">
      <alignment horizontal="center" vertical="center"/>
    </xf>
    <xf numFmtId="39" fontId="10" fillId="7" borderId="3" xfId="0" applyFont="1" applyFill="1" applyBorder="1" applyAlignment="1">
      <alignment horizontal="center" vertical="center"/>
    </xf>
    <xf numFmtId="39" fontId="10" fillId="7" borderId="4" xfId="0" applyFont="1" applyFill="1" applyBorder="1" applyAlignment="1">
      <alignment horizontal="center" vertical="center"/>
    </xf>
    <xf numFmtId="39" fontId="7" fillId="7" borderId="9" xfId="0" applyFont="1" applyFill="1" applyBorder="1" applyAlignment="1">
      <alignment vertical="center"/>
    </xf>
    <xf numFmtId="39" fontId="10" fillId="7" borderId="10" xfId="0" applyFont="1" applyFill="1" applyBorder="1" applyAlignment="1">
      <alignment vertical="center" wrapText="1"/>
    </xf>
    <xf numFmtId="39" fontId="7" fillId="7" borderId="10" xfId="0" applyFont="1" applyFill="1" applyBorder="1" applyAlignment="1">
      <alignment horizontal="center" vertical="center"/>
    </xf>
    <xf numFmtId="39" fontId="10" fillId="7" borderId="11" xfId="0" applyFont="1" applyFill="1" applyBorder="1" applyAlignment="1">
      <alignment horizontal="center" vertical="center"/>
    </xf>
    <xf numFmtId="39" fontId="15" fillId="2" borderId="0" xfId="0" applyFont="1" applyFill="1" applyAlignment="1">
      <alignment horizontal="left" vertical="center"/>
    </xf>
    <xf numFmtId="39" fontId="8" fillId="2" borderId="0" xfId="0" applyFont="1" applyFill="1" applyBorder="1" applyAlignment="1">
      <alignment horizontal="center" vertical="center"/>
    </xf>
    <xf numFmtId="39" fontId="12" fillId="2" borderId="0" xfId="0" applyFont="1" applyFill="1" applyAlignment="1">
      <alignment horizontal="center" vertical="center"/>
    </xf>
    <xf numFmtId="39" fontId="8" fillId="2" borderId="0" xfId="0" applyFont="1" applyFill="1" applyAlignment="1">
      <alignment horizontal="center" vertical="center"/>
    </xf>
    <xf numFmtId="39" fontId="15" fillId="2" borderId="0" xfId="0" applyFont="1" applyFill="1" applyAlignment="1">
      <alignment horizontal="center" vertical="center"/>
    </xf>
    <xf numFmtId="39" fontId="12" fillId="2" borderId="0" xfId="0" applyFont="1" applyFill="1" applyBorder="1" applyAlignment="1">
      <alignment horizontal="left" vertical="center" indent="30"/>
    </xf>
    <xf numFmtId="39" fontId="12" fillId="2" borderId="0" xfId="0" applyFont="1" applyFill="1" applyAlignment="1">
      <alignment horizontal="left" vertical="center" indent="28"/>
    </xf>
    <xf numFmtId="39" fontId="18" fillId="2" borderId="0" xfId="0" applyFont="1" applyFill="1" applyBorder="1" applyAlignment="1">
      <alignment horizontal="center" vertical="center"/>
    </xf>
    <xf numFmtId="39" fontId="16" fillId="2" borderId="0" xfId="0" applyFont="1" applyFill="1" applyBorder="1" applyAlignment="1">
      <alignment horizontal="center" vertical="center"/>
    </xf>
    <xf numFmtId="39" fontId="17" fillId="2" borderId="0" xfId="0" applyFont="1" applyFill="1" applyBorder="1" applyAlignment="1">
      <alignment horizontal="center" vertical="center"/>
    </xf>
  </cellXfs>
  <cellStyles count="21">
    <cellStyle name="Millares" xfId="19" builtinId="3"/>
    <cellStyle name="Millares 2" xfId="1"/>
    <cellStyle name="Millares 3" xfId="10"/>
    <cellStyle name="Millares 3 2" xfId="16"/>
    <cellStyle name="Millares 3 3" xfId="14"/>
    <cellStyle name="Millares 3 4" xfId="13"/>
    <cellStyle name="Millares 3 6" xfId="11"/>
    <cellStyle name="Millares 6" xfId="20"/>
    <cellStyle name="Moneda 2" xfId="18"/>
    <cellStyle name="Normal" xfId="0" builtinId="0"/>
    <cellStyle name="Normal 11" xfId="15"/>
    <cellStyle name="Normal 2" xfId="2"/>
    <cellStyle name="Normal 2 3" xfId="9"/>
    <cellStyle name="Normal 3" xfId="6"/>
    <cellStyle name="Normal 3 2" xfId="7"/>
    <cellStyle name="Normal 3 2 2" xfId="8"/>
    <cellStyle name="Normal 3 5" xfId="12"/>
    <cellStyle name="Normal 5" xfId="5"/>
    <cellStyle name="Normal 6" xfId="17"/>
    <cellStyle name="Porcentaje" xfId="3" builtinId="5"/>
    <cellStyle name="Porcentual 2" xfId="4"/>
  </cellStyles>
  <dxfs count="0"/>
  <tableStyles count="0" defaultTableStyle="TableStyleMedium9" defaultPivotStyle="PivotStyleLight16"/>
  <colors>
    <mruColors>
      <color rgb="FFFFFF99"/>
      <color rgb="FF0000CC"/>
      <color rgb="FFFFFFCC"/>
      <color rgb="FF000066"/>
      <color rgb="FF663300"/>
      <color rgb="FF0000FF"/>
      <color rgb="FF3399FF"/>
      <color rgb="FFFFFFE1"/>
      <color rgb="FFE7E4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2828925</xdr:colOff>
      <xdr:row>1</xdr:row>
      <xdr:rowOff>28575</xdr:rowOff>
    </xdr:from>
    <xdr:to>
      <xdr:col>1</xdr:col>
      <xdr:colOff>3728925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3590925" y="228600"/>
          <a:ext cx="9000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showZeros="0" tabSelected="1" view="pageBreakPreview" topLeftCell="A136" zoomScaleNormal="100" zoomScaleSheetLayoutView="100" workbookViewId="0">
      <selection activeCell="I148" sqref="I148"/>
    </sheetView>
  </sheetViews>
  <sheetFormatPr baseColWidth="10" defaultColWidth="12" defaultRowHeight="12.75" x14ac:dyDescent="0.2"/>
  <cols>
    <col min="1" max="1" width="13.33203125" style="2" customWidth="1"/>
    <col min="2" max="2" width="66.83203125" style="3" customWidth="1"/>
    <col min="3" max="3" width="12.83203125" style="1" customWidth="1"/>
    <col min="4" max="4" width="11.5" style="1" customWidth="1"/>
    <col min="5" max="5" width="18.1640625" style="1" customWidth="1"/>
    <col min="6" max="6" width="21.33203125" style="1" customWidth="1"/>
    <col min="7" max="7" width="15.33203125" bestFit="1" customWidth="1"/>
  </cols>
  <sheetData>
    <row r="1" spans="1:6" ht="15.75" customHeight="1" x14ac:dyDescent="0.2">
      <c r="A1" s="22"/>
      <c r="B1" s="5"/>
      <c r="C1" s="6"/>
      <c r="D1" s="6"/>
      <c r="E1" s="6"/>
      <c r="F1" s="6"/>
    </row>
    <row r="2" spans="1:6" ht="15.75" customHeight="1" x14ac:dyDescent="0.2">
      <c r="A2" s="22"/>
      <c r="B2" s="5"/>
      <c r="C2" s="6"/>
      <c r="D2" s="6"/>
      <c r="E2" s="6"/>
      <c r="F2" s="6"/>
    </row>
    <row r="3" spans="1:6" ht="15.75" customHeight="1" x14ac:dyDescent="0.2">
      <c r="A3" s="22"/>
      <c r="B3" s="5"/>
      <c r="C3" s="6"/>
      <c r="D3" s="6"/>
      <c r="E3" s="6"/>
      <c r="F3" s="6"/>
    </row>
    <row r="4" spans="1:6" ht="15.75" customHeight="1" x14ac:dyDescent="0.2">
      <c r="A4" s="22"/>
      <c r="B4" s="5"/>
      <c r="C4" s="6"/>
      <c r="D4" s="6"/>
      <c r="E4" s="6"/>
      <c r="F4" s="6"/>
    </row>
    <row r="5" spans="1:6" ht="15.75" customHeight="1" x14ac:dyDescent="0.2">
      <c r="A5" s="22"/>
      <c r="B5" s="5"/>
      <c r="C5" s="6"/>
      <c r="D5" s="6"/>
      <c r="E5" s="6"/>
      <c r="F5" s="6"/>
    </row>
    <row r="6" spans="1:6" ht="18.75" x14ac:dyDescent="0.2">
      <c r="A6" s="117" t="s">
        <v>30</v>
      </c>
      <c r="B6" s="117"/>
      <c r="C6" s="117"/>
      <c r="D6" s="117"/>
      <c r="E6" s="117"/>
      <c r="F6" s="117"/>
    </row>
    <row r="7" spans="1:6" ht="18.75" customHeight="1" x14ac:dyDescent="0.2">
      <c r="A7" s="118" t="s">
        <v>24</v>
      </c>
      <c r="B7" s="118"/>
      <c r="C7" s="118"/>
      <c r="D7" s="118"/>
      <c r="E7" s="118"/>
      <c r="F7" s="118"/>
    </row>
    <row r="8" spans="1:6" ht="15.75" customHeight="1" x14ac:dyDescent="0.2">
      <c r="A8" s="110" t="s">
        <v>29</v>
      </c>
      <c r="B8" s="110"/>
      <c r="C8" s="110"/>
      <c r="D8" s="110"/>
      <c r="E8" s="110"/>
      <c r="F8" s="110"/>
    </row>
    <row r="9" spans="1:6" ht="15.75" customHeight="1" x14ac:dyDescent="0.2">
      <c r="A9" s="116" t="s">
        <v>31</v>
      </c>
      <c r="B9" s="116"/>
      <c r="C9" s="116"/>
      <c r="D9" s="116"/>
      <c r="E9" s="116"/>
      <c r="F9" s="116"/>
    </row>
    <row r="10" spans="1:6" ht="15.75" customHeight="1" x14ac:dyDescent="0.2">
      <c r="A10" s="116"/>
      <c r="B10" s="116"/>
      <c r="C10" s="116"/>
      <c r="D10" s="116"/>
      <c r="E10" s="116"/>
      <c r="F10" s="116"/>
    </row>
    <row r="11" spans="1:6" ht="15.75" x14ac:dyDescent="0.2">
      <c r="A11" s="23" t="s">
        <v>15</v>
      </c>
      <c r="B11" s="34" t="s">
        <v>60</v>
      </c>
      <c r="C11" s="18"/>
      <c r="D11" s="18"/>
      <c r="E11" s="18"/>
      <c r="F11" s="18"/>
    </row>
    <row r="12" spans="1:6" ht="15.75" x14ac:dyDescent="0.2">
      <c r="A12" s="19" t="s">
        <v>32</v>
      </c>
      <c r="B12" s="23" t="s">
        <v>61</v>
      </c>
      <c r="C12" s="17"/>
      <c r="D12" s="18"/>
      <c r="E12" s="17"/>
      <c r="F12" s="17"/>
    </row>
    <row r="13" spans="1:6" ht="16.5" thickBot="1" x14ac:dyDescent="0.25">
      <c r="A13" s="35" t="s">
        <v>12</v>
      </c>
      <c r="B13" s="36" t="s">
        <v>25</v>
      </c>
      <c r="C13" s="35"/>
      <c r="D13" s="35"/>
      <c r="E13" s="35"/>
      <c r="F13" s="37">
        <v>44244</v>
      </c>
    </row>
    <row r="14" spans="1:6" ht="18" customHeight="1" thickTop="1" x14ac:dyDescent="0.2">
      <c r="A14" s="95" t="s">
        <v>0</v>
      </c>
      <c r="B14" s="96" t="s">
        <v>3</v>
      </c>
      <c r="C14" s="96" t="s">
        <v>2</v>
      </c>
      <c r="D14" s="96" t="s">
        <v>4</v>
      </c>
      <c r="E14" s="97" t="s">
        <v>13</v>
      </c>
      <c r="F14" s="98" t="s">
        <v>8</v>
      </c>
    </row>
    <row r="15" spans="1:6" ht="13.5" customHeight="1" x14ac:dyDescent="0.2">
      <c r="A15" s="45">
        <v>1</v>
      </c>
      <c r="B15" s="46" t="s">
        <v>11</v>
      </c>
      <c r="C15" s="38"/>
      <c r="D15" s="38"/>
      <c r="E15" s="38"/>
      <c r="F15" s="47"/>
    </row>
    <row r="16" spans="1:6" ht="15" x14ac:dyDescent="0.2">
      <c r="A16" s="48">
        <v>1.1000000000000001</v>
      </c>
      <c r="B16" s="49" t="s">
        <v>44</v>
      </c>
      <c r="C16" s="38">
        <v>1</v>
      </c>
      <c r="D16" s="38" t="s">
        <v>5</v>
      </c>
      <c r="E16" s="38"/>
      <c r="F16" s="50">
        <f>E16*C16</f>
        <v>0</v>
      </c>
    </row>
    <row r="17" spans="1:6" ht="15" x14ac:dyDescent="0.2">
      <c r="A17" s="48">
        <v>1.2</v>
      </c>
      <c r="B17" s="49" t="s">
        <v>37</v>
      </c>
      <c r="C17" s="38">
        <v>1</v>
      </c>
      <c r="D17" s="38" t="s">
        <v>5</v>
      </c>
      <c r="E17" s="38"/>
      <c r="F17" s="50">
        <f>E17*C17</f>
        <v>0</v>
      </c>
    </row>
    <row r="18" spans="1:6" ht="15" x14ac:dyDescent="0.2">
      <c r="A18" s="51"/>
      <c r="B18" s="52"/>
      <c r="C18" s="38"/>
      <c r="D18" s="38"/>
      <c r="E18" s="38"/>
      <c r="F18" s="84">
        <f>SUM(F16:F17)</f>
        <v>0</v>
      </c>
    </row>
    <row r="19" spans="1:6" ht="15" x14ac:dyDescent="0.2">
      <c r="A19" s="51"/>
      <c r="B19" s="52"/>
      <c r="C19" s="38"/>
      <c r="D19" s="38"/>
      <c r="E19" s="38"/>
      <c r="F19" s="53"/>
    </row>
    <row r="20" spans="1:6" ht="15" x14ac:dyDescent="0.2">
      <c r="A20" s="88">
        <v>2</v>
      </c>
      <c r="B20" s="93" t="s">
        <v>17</v>
      </c>
      <c r="C20" s="94"/>
      <c r="D20" s="94"/>
      <c r="E20" s="94"/>
      <c r="F20" s="84">
        <f t="shared" ref="F20:F24" si="0">E20*C20</f>
        <v>0</v>
      </c>
    </row>
    <row r="21" spans="1:6" ht="15" x14ac:dyDescent="0.2">
      <c r="A21" s="48">
        <v>2.1</v>
      </c>
      <c r="B21" s="52" t="s">
        <v>48</v>
      </c>
      <c r="C21" s="38">
        <f>C29*1.45*0.2</f>
        <v>112.52</v>
      </c>
      <c r="D21" s="38" t="s">
        <v>33</v>
      </c>
      <c r="E21" s="38"/>
      <c r="F21" s="50">
        <f t="shared" si="0"/>
        <v>0</v>
      </c>
    </row>
    <row r="22" spans="1:6" ht="15" x14ac:dyDescent="0.2">
      <c r="A22" s="48">
        <v>2.2000000000000002</v>
      </c>
      <c r="B22" s="52" t="s">
        <v>46</v>
      </c>
      <c r="C22" s="38">
        <f>C21*1.21</f>
        <v>136.15</v>
      </c>
      <c r="D22" s="38" t="s">
        <v>6</v>
      </c>
      <c r="E22" s="38"/>
      <c r="F22" s="50">
        <f t="shared" si="0"/>
        <v>0</v>
      </c>
    </row>
    <row r="23" spans="1:6" ht="15" x14ac:dyDescent="0.2">
      <c r="A23" s="48">
        <v>2.2999999999999998</v>
      </c>
      <c r="B23" s="52" t="s">
        <v>51</v>
      </c>
      <c r="C23" s="38">
        <f>C29*1*0.2</f>
        <v>77.599999999999994</v>
      </c>
      <c r="D23" s="38" t="s">
        <v>33</v>
      </c>
      <c r="E23" s="38"/>
      <c r="F23" s="50">
        <f t="shared" si="0"/>
        <v>0</v>
      </c>
    </row>
    <row r="24" spans="1:6" ht="15" x14ac:dyDescent="0.2">
      <c r="A24" s="48">
        <v>2.4</v>
      </c>
      <c r="B24" s="52" t="s">
        <v>50</v>
      </c>
      <c r="C24" s="38">
        <f>C23*1.3</f>
        <v>100.88</v>
      </c>
      <c r="D24" s="38" t="s">
        <v>33</v>
      </c>
      <c r="E24" s="38"/>
      <c r="F24" s="50">
        <f t="shared" si="0"/>
        <v>0</v>
      </c>
    </row>
    <row r="25" spans="1:6" ht="30" x14ac:dyDescent="0.2">
      <c r="A25" s="48">
        <v>2.5</v>
      </c>
      <c r="B25" s="52" t="s">
        <v>45</v>
      </c>
      <c r="C25" s="38">
        <f>C30*0.12</f>
        <v>46.56</v>
      </c>
      <c r="D25" s="38" t="s">
        <v>6</v>
      </c>
      <c r="E25" s="38"/>
      <c r="F25" s="50">
        <f>E25*C25</f>
        <v>0</v>
      </c>
    </row>
    <row r="26" spans="1:6" ht="15" x14ac:dyDescent="0.2">
      <c r="A26" s="48"/>
      <c r="B26" s="52"/>
      <c r="C26" s="38"/>
      <c r="D26" s="38"/>
      <c r="E26" s="38"/>
      <c r="F26" s="84">
        <f>SUM(F21:F25)</f>
        <v>0</v>
      </c>
    </row>
    <row r="27" spans="1:6" ht="15" x14ac:dyDescent="0.2">
      <c r="A27" s="48"/>
      <c r="B27" s="52"/>
      <c r="C27" s="38"/>
      <c r="D27" s="38"/>
      <c r="E27" s="38"/>
      <c r="F27" s="53"/>
    </row>
    <row r="28" spans="1:6" ht="15" x14ac:dyDescent="0.2">
      <c r="A28" s="88">
        <v>3</v>
      </c>
      <c r="B28" s="89" t="s">
        <v>40</v>
      </c>
      <c r="C28" s="90"/>
      <c r="D28" s="90"/>
      <c r="E28" s="91"/>
      <c r="F28" s="92"/>
    </row>
    <row r="29" spans="1:6" ht="32.25" customHeight="1" x14ac:dyDescent="0.2">
      <c r="A29" s="42">
        <v>3.1</v>
      </c>
      <c r="B29" s="43" t="s">
        <v>138</v>
      </c>
      <c r="C29" s="55">
        <v>388</v>
      </c>
      <c r="D29" s="55" t="s">
        <v>41</v>
      </c>
      <c r="E29" s="55"/>
      <c r="F29" s="56">
        <f t="shared" ref="F29:F31" si="1">E29*C29</f>
        <v>0</v>
      </c>
    </row>
    <row r="30" spans="1:6" ht="29.25" customHeight="1" x14ac:dyDescent="0.2">
      <c r="A30" s="42">
        <v>3.2</v>
      </c>
      <c r="B30" s="43" t="s">
        <v>42</v>
      </c>
      <c r="C30" s="55">
        <f>C29</f>
        <v>388</v>
      </c>
      <c r="D30" s="55" t="s">
        <v>35</v>
      </c>
      <c r="E30" s="55"/>
      <c r="F30" s="56">
        <f t="shared" si="1"/>
        <v>0</v>
      </c>
    </row>
    <row r="31" spans="1:6" ht="15.75" customHeight="1" x14ac:dyDescent="0.2">
      <c r="A31" s="42">
        <v>3.3</v>
      </c>
      <c r="B31" s="57" t="s">
        <v>43</v>
      </c>
      <c r="C31" s="55">
        <f>C29*0.0313</f>
        <v>12.14</v>
      </c>
      <c r="D31" s="55" t="s">
        <v>33</v>
      </c>
      <c r="E31" s="55"/>
      <c r="F31" s="56">
        <f t="shared" si="1"/>
        <v>0</v>
      </c>
    </row>
    <row r="32" spans="1:6" ht="15" x14ac:dyDescent="0.2">
      <c r="A32" s="42"/>
      <c r="B32" s="57"/>
      <c r="C32" s="55"/>
      <c r="D32" s="55"/>
      <c r="E32" s="55"/>
      <c r="F32" s="83">
        <f>SUM(F29:F31)</f>
        <v>0</v>
      </c>
    </row>
    <row r="33" spans="1:6" ht="15" x14ac:dyDescent="0.2">
      <c r="A33" s="42"/>
      <c r="B33" s="57"/>
      <c r="C33" s="55"/>
      <c r="D33" s="55"/>
      <c r="E33" s="55"/>
      <c r="F33" s="56"/>
    </row>
    <row r="34" spans="1:6" ht="15" x14ac:dyDescent="0.2">
      <c r="A34" s="79">
        <v>3.4</v>
      </c>
      <c r="B34" s="80" t="s">
        <v>70</v>
      </c>
      <c r="C34" s="81"/>
      <c r="D34" s="81"/>
      <c r="E34" s="81"/>
      <c r="F34" s="82"/>
    </row>
    <row r="35" spans="1:6" ht="22.5" customHeight="1" x14ac:dyDescent="0.2">
      <c r="A35" s="44" t="s">
        <v>126</v>
      </c>
      <c r="B35" s="63" t="s">
        <v>57</v>
      </c>
      <c r="C35" s="58"/>
      <c r="D35" s="58"/>
      <c r="E35" s="58"/>
      <c r="F35" s="56"/>
    </row>
    <row r="36" spans="1:6" ht="15" x14ac:dyDescent="0.2">
      <c r="A36" s="33" t="s">
        <v>72</v>
      </c>
      <c r="B36" s="57" t="s">
        <v>36</v>
      </c>
      <c r="C36" s="55">
        <v>1</v>
      </c>
      <c r="D36" s="55" t="s">
        <v>5</v>
      </c>
      <c r="E36" s="55"/>
      <c r="F36" s="56">
        <f>C36*E36</f>
        <v>0</v>
      </c>
    </row>
    <row r="37" spans="1:6" ht="15" x14ac:dyDescent="0.2">
      <c r="A37" s="33" t="s">
        <v>73</v>
      </c>
      <c r="B37" s="57" t="s">
        <v>71</v>
      </c>
      <c r="C37" s="55">
        <v>16</v>
      </c>
      <c r="D37" s="55" t="s">
        <v>34</v>
      </c>
      <c r="E37" s="55"/>
      <c r="F37" s="56">
        <f t="shared" ref="F37:F41" si="2">C37*E37</f>
        <v>0</v>
      </c>
    </row>
    <row r="38" spans="1:6" ht="15" x14ac:dyDescent="0.2">
      <c r="A38" s="33" t="s">
        <v>74</v>
      </c>
      <c r="B38" s="57" t="s">
        <v>52</v>
      </c>
      <c r="C38" s="55">
        <v>4.8</v>
      </c>
      <c r="D38" s="55" t="s">
        <v>6</v>
      </c>
      <c r="E38" s="55"/>
      <c r="F38" s="56">
        <f t="shared" si="2"/>
        <v>0</v>
      </c>
    </row>
    <row r="39" spans="1:6" ht="15" x14ac:dyDescent="0.2">
      <c r="A39" s="33" t="s">
        <v>75</v>
      </c>
      <c r="B39" s="57" t="s">
        <v>49</v>
      </c>
      <c r="C39" s="55">
        <v>5.81</v>
      </c>
      <c r="D39" s="55" t="s">
        <v>6</v>
      </c>
      <c r="E39" s="55"/>
      <c r="F39" s="56">
        <f t="shared" si="2"/>
        <v>0</v>
      </c>
    </row>
    <row r="40" spans="1:6" ht="30" x14ac:dyDescent="0.2">
      <c r="A40" s="33" t="s">
        <v>76</v>
      </c>
      <c r="B40" s="43" t="s">
        <v>58</v>
      </c>
      <c r="C40" s="55">
        <v>2.4</v>
      </c>
      <c r="D40" s="55" t="s">
        <v>33</v>
      </c>
      <c r="E40" s="55"/>
      <c r="F40" s="56">
        <f t="shared" si="2"/>
        <v>0</v>
      </c>
    </row>
    <row r="41" spans="1:6" ht="15" x14ac:dyDescent="0.2">
      <c r="A41" s="33" t="s">
        <v>77</v>
      </c>
      <c r="B41" s="57" t="s">
        <v>53</v>
      </c>
      <c r="C41" s="55">
        <v>2.4</v>
      </c>
      <c r="D41" s="55" t="s">
        <v>33</v>
      </c>
      <c r="E41" s="55"/>
      <c r="F41" s="56">
        <f t="shared" si="2"/>
        <v>0</v>
      </c>
    </row>
    <row r="42" spans="1:6" ht="15" x14ac:dyDescent="0.2">
      <c r="A42" s="59"/>
      <c r="B42" s="52"/>
      <c r="C42" s="38"/>
      <c r="D42" s="38"/>
      <c r="E42" s="60"/>
      <c r="F42" s="85">
        <f>SUM(F36:F41)</f>
        <v>0</v>
      </c>
    </row>
    <row r="43" spans="1:6" ht="15" x14ac:dyDescent="0.2">
      <c r="A43" s="59"/>
      <c r="B43" s="52"/>
      <c r="C43" s="38"/>
      <c r="D43" s="38"/>
      <c r="E43" s="60"/>
      <c r="F43" s="61"/>
    </row>
    <row r="44" spans="1:6" ht="19.5" customHeight="1" x14ac:dyDescent="0.2">
      <c r="A44" s="62" t="s">
        <v>127</v>
      </c>
      <c r="B44" s="63" t="s">
        <v>56</v>
      </c>
      <c r="C44" s="58"/>
      <c r="D44" s="58"/>
      <c r="E44" s="58"/>
      <c r="F44" s="56"/>
    </row>
    <row r="45" spans="1:6" ht="15" x14ac:dyDescent="0.2">
      <c r="A45" s="42" t="s">
        <v>78</v>
      </c>
      <c r="B45" s="57" t="s">
        <v>36</v>
      </c>
      <c r="C45" s="55">
        <v>1</v>
      </c>
      <c r="D45" s="55" t="s">
        <v>5</v>
      </c>
      <c r="E45" s="55"/>
      <c r="F45" s="56">
        <f>C45*E45</f>
        <v>0</v>
      </c>
    </row>
    <row r="46" spans="1:6" ht="15" x14ac:dyDescent="0.2">
      <c r="A46" s="42" t="s">
        <v>79</v>
      </c>
      <c r="B46" s="57" t="s">
        <v>71</v>
      </c>
      <c r="C46" s="55">
        <v>16</v>
      </c>
      <c r="D46" s="55" t="s">
        <v>34</v>
      </c>
      <c r="E46" s="55"/>
      <c r="F46" s="56">
        <f t="shared" ref="F46:F50" si="3">C46*E46</f>
        <v>0</v>
      </c>
    </row>
    <row r="47" spans="1:6" ht="15" x14ac:dyDescent="0.2">
      <c r="A47" s="42" t="s">
        <v>80</v>
      </c>
      <c r="B47" s="57" t="s">
        <v>52</v>
      </c>
      <c r="C47" s="55">
        <v>4.8</v>
      </c>
      <c r="D47" s="55" t="s">
        <v>6</v>
      </c>
      <c r="E47" s="55"/>
      <c r="F47" s="56">
        <f t="shared" si="3"/>
        <v>0</v>
      </c>
    </row>
    <row r="48" spans="1:6" ht="15" x14ac:dyDescent="0.2">
      <c r="A48" s="42" t="s">
        <v>81</v>
      </c>
      <c r="B48" s="57" t="s">
        <v>49</v>
      </c>
      <c r="C48" s="55">
        <f>C47*1.21</f>
        <v>5.81</v>
      </c>
      <c r="D48" s="55" t="s">
        <v>6</v>
      </c>
      <c r="E48" s="55"/>
      <c r="F48" s="56">
        <f t="shared" si="3"/>
        <v>0</v>
      </c>
    </row>
    <row r="49" spans="1:7" ht="30" x14ac:dyDescent="0.2">
      <c r="A49" s="42" t="s">
        <v>82</v>
      </c>
      <c r="B49" s="43" t="s">
        <v>59</v>
      </c>
      <c r="C49" s="55">
        <f>8.2*1.5*0.2</f>
        <v>2.46</v>
      </c>
      <c r="D49" s="55" t="s">
        <v>33</v>
      </c>
      <c r="E49" s="55"/>
      <c r="F49" s="56">
        <f t="shared" si="3"/>
        <v>0</v>
      </c>
    </row>
    <row r="50" spans="1:7" ht="15" x14ac:dyDescent="0.2">
      <c r="A50" s="42" t="s">
        <v>83</v>
      </c>
      <c r="B50" s="57" t="s">
        <v>53</v>
      </c>
      <c r="C50" s="55">
        <v>2.4</v>
      </c>
      <c r="D50" s="55" t="s">
        <v>33</v>
      </c>
      <c r="E50" s="55"/>
      <c r="F50" s="56">
        <f t="shared" si="3"/>
        <v>0</v>
      </c>
    </row>
    <row r="51" spans="1:7" ht="15" x14ac:dyDescent="0.2">
      <c r="A51" s="59"/>
      <c r="B51" s="52"/>
      <c r="C51" s="38"/>
      <c r="D51" s="38"/>
      <c r="E51" s="60"/>
      <c r="F51" s="85">
        <f>SUM(F45:F50)</f>
        <v>0</v>
      </c>
    </row>
    <row r="52" spans="1:7" ht="15" x14ac:dyDescent="0.2">
      <c r="A52" s="59"/>
      <c r="B52" s="52"/>
      <c r="C52" s="38"/>
      <c r="D52" s="38"/>
      <c r="E52" s="60"/>
      <c r="F52" s="61"/>
    </row>
    <row r="53" spans="1:7" ht="22.5" customHeight="1" x14ac:dyDescent="0.25">
      <c r="A53" s="62" t="s">
        <v>128</v>
      </c>
      <c r="B53" s="63" t="s">
        <v>62</v>
      </c>
      <c r="C53" s="58"/>
      <c r="D53" s="58"/>
      <c r="E53" s="58"/>
      <c r="F53" s="56"/>
      <c r="G53" s="4"/>
    </row>
    <row r="54" spans="1:7" ht="15" x14ac:dyDescent="0.25">
      <c r="A54" s="42" t="s">
        <v>84</v>
      </c>
      <c r="B54" s="57" t="s">
        <v>36</v>
      </c>
      <c r="C54" s="55">
        <v>1</v>
      </c>
      <c r="D54" s="55" t="s">
        <v>5</v>
      </c>
      <c r="E54" s="55"/>
      <c r="F54" s="56">
        <f>C54*E54</f>
        <v>0</v>
      </c>
      <c r="G54" s="4"/>
    </row>
    <row r="55" spans="1:7" ht="15" x14ac:dyDescent="0.2">
      <c r="A55" s="42" t="s">
        <v>85</v>
      </c>
      <c r="B55" s="57" t="s">
        <v>54</v>
      </c>
      <c r="C55" s="55">
        <v>16</v>
      </c>
      <c r="D55" s="55" t="s">
        <v>34</v>
      </c>
      <c r="E55" s="55"/>
      <c r="F55" s="56">
        <f t="shared" ref="F55:F59" si="4">C55*E55</f>
        <v>0</v>
      </c>
    </row>
    <row r="56" spans="1:7" ht="15" x14ac:dyDescent="0.25">
      <c r="A56" s="42" t="s">
        <v>86</v>
      </c>
      <c r="B56" s="57" t="s">
        <v>52</v>
      </c>
      <c r="C56" s="55">
        <v>4.8</v>
      </c>
      <c r="D56" s="55" t="s">
        <v>6</v>
      </c>
      <c r="E56" s="55"/>
      <c r="F56" s="56">
        <f t="shared" si="4"/>
        <v>0</v>
      </c>
      <c r="G56" s="4"/>
    </row>
    <row r="57" spans="1:7" ht="15" x14ac:dyDescent="0.25">
      <c r="A57" s="42" t="s">
        <v>87</v>
      </c>
      <c r="B57" s="57" t="s">
        <v>49</v>
      </c>
      <c r="C57" s="55">
        <v>5.81</v>
      </c>
      <c r="D57" s="55" t="s">
        <v>6</v>
      </c>
      <c r="E57" s="55"/>
      <c r="F57" s="56">
        <f t="shared" si="4"/>
        <v>0</v>
      </c>
      <c r="G57" s="4"/>
    </row>
    <row r="58" spans="1:7" ht="30" x14ac:dyDescent="0.25">
      <c r="A58" s="42" t="s">
        <v>88</v>
      </c>
      <c r="B58" s="43" t="s">
        <v>58</v>
      </c>
      <c r="C58" s="55">
        <v>2.4</v>
      </c>
      <c r="D58" s="55" t="s">
        <v>33</v>
      </c>
      <c r="E58" s="55"/>
      <c r="F58" s="56">
        <f t="shared" si="4"/>
        <v>0</v>
      </c>
      <c r="G58" s="4"/>
    </row>
    <row r="59" spans="1:7" ht="15" x14ac:dyDescent="0.25">
      <c r="A59" s="42" t="s">
        <v>89</v>
      </c>
      <c r="B59" s="57" t="s">
        <v>53</v>
      </c>
      <c r="C59" s="55">
        <v>2.4</v>
      </c>
      <c r="D59" s="55" t="s">
        <v>33</v>
      </c>
      <c r="E59" s="55"/>
      <c r="F59" s="56">
        <f t="shared" si="4"/>
        <v>0</v>
      </c>
      <c r="G59" s="4"/>
    </row>
    <row r="60" spans="1:7" ht="15" x14ac:dyDescent="0.25">
      <c r="A60" s="59"/>
      <c r="B60" s="52"/>
      <c r="C60" s="38"/>
      <c r="D60" s="38"/>
      <c r="E60" s="60"/>
      <c r="F60" s="85">
        <f>SUM(F54:F59)</f>
        <v>0</v>
      </c>
      <c r="G60" s="4"/>
    </row>
    <row r="61" spans="1:7" ht="15" x14ac:dyDescent="0.25">
      <c r="A61" s="59"/>
      <c r="B61" s="52"/>
      <c r="C61" s="38"/>
      <c r="D61" s="38"/>
      <c r="E61" s="60"/>
      <c r="F61" s="61"/>
      <c r="G61" s="4"/>
    </row>
    <row r="62" spans="1:7" ht="15" x14ac:dyDescent="0.25">
      <c r="A62" s="62" t="s">
        <v>129</v>
      </c>
      <c r="B62" s="63" t="s">
        <v>63</v>
      </c>
      <c r="C62" s="58"/>
      <c r="D62" s="58"/>
      <c r="E62" s="58"/>
      <c r="F62" s="56"/>
      <c r="G62" s="4"/>
    </row>
    <row r="63" spans="1:7" ht="15" x14ac:dyDescent="0.25">
      <c r="A63" s="42" t="s">
        <v>90</v>
      </c>
      <c r="B63" s="57" t="s">
        <v>36</v>
      </c>
      <c r="C63" s="55">
        <v>1</v>
      </c>
      <c r="D63" s="55" t="s">
        <v>5</v>
      </c>
      <c r="E63" s="55"/>
      <c r="F63" s="56">
        <f>C63*E63</f>
        <v>0</v>
      </c>
      <c r="G63" s="4"/>
    </row>
    <row r="64" spans="1:7" ht="15" x14ac:dyDescent="0.25">
      <c r="A64" s="42" t="s">
        <v>91</v>
      </c>
      <c r="B64" s="57" t="s">
        <v>54</v>
      </c>
      <c r="C64" s="55">
        <v>16</v>
      </c>
      <c r="D64" s="55" t="s">
        <v>34</v>
      </c>
      <c r="E64" s="55"/>
      <c r="F64" s="56">
        <f t="shared" ref="F64:F68" si="5">C64*E64</f>
        <v>0</v>
      </c>
      <c r="G64" s="4"/>
    </row>
    <row r="65" spans="1:6" ht="15" x14ac:dyDescent="0.2">
      <c r="A65" s="42" t="s">
        <v>92</v>
      </c>
      <c r="B65" s="57" t="s">
        <v>52</v>
      </c>
      <c r="C65" s="55">
        <v>4.8</v>
      </c>
      <c r="D65" s="55" t="s">
        <v>6</v>
      </c>
      <c r="E65" s="55"/>
      <c r="F65" s="56">
        <f t="shared" si="5"/>
        <v>0</v>
      </c>
    </row>
    <row r="66" spans="1:6" ht="15" x14ac:dyDescent="0.2">
      <c r="A66" s="42" t="s">
        <v>93</v>
      </c>
      <c r="B66" s="57" t="s">
        <v>49</v>
      </c>
      <c r="C66" s="55">
        <f>C65*1.21</f>
        <v>5.81</v>
      </c>
      <c r="D66" s="55" t="s">
        <v>6</v>
      </c>
      <c r="E66" s="55"/>
      <c r="F66" s="56">
        <f t="shared" si="5"/>
        <v>0</v>
      </c>
    </row>
    <row r="67" spans="1:6" ht="30" x14ac:dyDescent="0.2">
      <c r="A67" s="42" t="s">
        <v>94</v>
      </c>
      <c r="B67" s="43" t="s">
        <v>59</v>
      </c>
      <c r="C67" s="55">
        <f>8.2*1.5*0.2</f>
        <v>2.46</v>
      </c>
      <c r="D67" s="55" t="s">
        <v>33</v>
      </c>
      <c r="E67" s="55"/>
      <c r="F67" s="56">
        <f t="shared" si="5"/>
        <v>0</v>
      </c>
    </row>
    <row r="68" spans="1:6" ht="15" x14ac:dyDescent="0.2">
      <c r="A68" s="42" t="s">
        <v>95</v>
      </c>
      <c r="B68" s="57" t="s">
        <v>53</v>
      </c>
      <c r="C68" s="55">
        <v>2.4</v>
      </c>
      <c r="D68" s="55" t="s">
        <v>33</v>
      </c>
      <c r="E68" s="55"/>
      <c r="F68" s="56">
        <f t="shared" si="5"/>
        <v>0</v>
      </c>
    </row>
    <row r="69" spans="1:6" ht="15" x14ac:dyDescent="0.2">
      <c r="A69" s="59"/>
      <c r="B69" s="52"/>
      <c r="C69" s="38"/>
      <c r="D69" s="38"/>
      <c r="E69" s="60"/>
      <c r="F69" s="85">
        <f>SUM(F63:F68)</f>
        <v>0</v>
      </c>
    </row>
    <row r="70" spans="1:6" ht="15" x14ac:dyDescent="0.2">
      <c r="A70" s="59"/>
      <c r="B70" s="52"/>
      <c r="C70" s="38"/>
      <c r="D70" s="38"/>
      <c r="E70" s="60"/>
      <c r="F70" s="61"/>
    </row>
    <row r="71" spans="1:6" ht="30" x14ac:dyDescent="0.2">
      <c r="A71" s="62" t="s">
        <v>130</v>
      </c>
      <c r="B71" s="63" t="s">
        <v>64</v>
      </c>
      <c r="C71" s="58"/>
      <c r="D71" s="58"/>
      <c r="E71" s="58"/>
      <c r="F71" s="56"/>
    </row>
    <row r="72" spans="1:6" ht="15" x14ac:dyDescent="0.2">
      <c r="A72" s="42" t="s">
        <v>96</v>
      </c>
      <c r="B72" s="57" t="s">
        <v>36</v>
      </c>
      <c r="C72" s="55">
        <v>1</v>
      </c>
      <c r="D72" s="55" t="s">
        <v>5</v>
      </c>
      <c r="E72" s="55"/>
      <c r="F72" s="56">
        <f>C72*E72</f>
        <v>0</v>
      </c>
    </row>
    <row r="73" spans="1:6" ht="15" x14ac:dyDescent="0.2">
      <c r="A73" s="42" t="s">
        <v>97</v>
      </c>
      <c r="B73" s="57" t="s">
        <v>54</v>
      </c>
      <c r="C73" s="55">
        <v>16</v>
      </c>
      <c r="D73" s="55" t="s">
        <v>34</v>
      </c>
      <c r="E73" s="55"/>
      <c r="F73" s="56">
        <f t="shared" ref="F73:F77" si="6">C73*E73</f>
        <v>0</v>
      </c>
    </row>
    <row r="74" spans="1:6" ht="15" x14ac:dyDescent="0.2">
      <c r="A74" s="42" t="s">
        <v>98</v>
      </c>
      <c r="B74" s="57" t="s">
        <v>52</v>
      </c>
      <c r="C74" s="55">
        <v>4.8</v>
      </c>
      <c r="D74" s="55" t="s">
        <v>6</v>
      </c>
      <c r="E74" s="55"/>
      <c r="F74" s="56">
        <f t="shared" si="6"/>
        <v>0</v>
      </c>
    </row>
    <row r="75" spans="1:6" ht="15" x14ac:dyDescent="0.2">
      <c r="A75" s="42" t="s">
        <v>99</v>
      </c>
      <c r="B75" s="57" t="s">
        <v>49</v>
      </c>
      <c r="C75" s="55">
        <v>5.81</v>
      </c>
      <c r="D75" s="55" t="s">
        <v>6</v>
      </c>
      <c r="E75" s="55"/>
      <c r="F75" s="56">
        <f t="shared" si="6"/>
        <v>0</v>
      </c>
    </row>
    <row r="76" spans="1:6" ht="30" x14ac:dyDescent="0.2">
      <c r="A76" s="42" t="s">
        <v>100</v>
      </c>
      <c r="B76" s="43" t="s">
        <v>58</v>
      </c>
      <c r="C76" s="55">
        <v>2.4</v>
      </c>
      <c r="D76" s="55" t="s">
        <v>33</v>
      </c>
      <c r="E76" s="55"/>
      <c r="F76" s="56">
        <f t="shared" si="6"/>
        <v>0</v>
      </c>
    </row>
    <row r="77" spans="1:6" ht="15" x14ac:dyDescent="0.2">
      <c r="A77" s="42" t="s">
        <v>101</v>
      </c>
      <c r="B77" s="57" t="s">
        <v>53</v>
      </c>
      <c r="C77" s="55">
        <v>2.4</v>
      </c>
      <c r="D77" s="55" t="s">
        <v>33</v>
      </c>
      <c r="E77" s="55"/>
      <c r="F77" s="56">
        <f t="shared" si="6"/>
        <v>0</v>
      </c>
    </row>
    <row r="78" spans="1:6" ht="15" x14ac:dyDescent="0.2">
      <c r="A78" s="59"/>
      <c r="B78" s="52"/>
      <c r="C78" s="38"/>
      <c r="D78" s="38"/>
      <c r="E78" s="60"/>
      <c r="F78" s="85">
        <f>SUM(F72:F77)</f>
        <v>0</v>
      </c>
    </row>
    <row r="79" spans="1:6" ht="15" x14ac:dyDescent="0.2">
      <c r="A79" s="59"/>
      <c r="B79" s="52"/>
      <c r="C79" s="38"/>
      <c r="D79" s="38"/>
      <c r="E79" s="60"/>
      <c r="F79" s="61"/>
    </row>
    <row r="80" spans="1:6" ht="30" x14ac:dyDescent="0.2">
      <c r="A80" s="62" t="s">
        <v>131</v>
      </c>
      <c r="B80" s="63" t="s">
        <v>65</v>
      </c>
      <c r="C80" s="58"/>
      <c r="D80" s="58"/>
      <c r="E80" s="58"/>
      <c r="F80" s="56"/>
    </row>
    <row r="81" spans="1:6" ht="15" x14ac:dyDescent="0.2">
      <c r="A81" s="42" t="s">
        <v>102</v>
      </c>
      <c r="B81" s="57" t="s">
        <v>36</v>
      </c>
      <c r="C81" s="55">
        <v>1</v>
      </c>
      <c r="D81" s="55" t="s">
        <v>5</v>
      </c>
      <c r="E81" s="55"/>
      <c r="F81" s="56">
        <f>C81*E81</f>
        <v>0</v>
      </c>
    </row>
    <row r="82" spans="1:6" ht="15.75" customHeight="1" x14ac:dyDescent="0.2">
      <c r="A82" s="42" t="s">
        <v>103</v>
      </c>
      <c r="B82" s="57" t="s">
        <v>54</v>
      </c>
      <c r="C82" s="55">
        <v>16</v>
      </c>
      <c r="D82" s="55" t="s">
        <v>34</v>
      </c>
      <c r="E82" s="55"/>
      <c r="F82" s="56">
        <f t="shared" ref="F82:F85" si="7">C82*E82</f>
        <v>0</v>
      </c>
    </row>
    <row r="83" spans="1:6" ht="15" x14ac:dyDescent="0.2">
      <c r="A83" s="42" t="s">
        <v>104</v>
      </c>
      <c r="B83" s="57" t="s">
        <v>52</v>
      </c>
      <c r="C83" s="55">
        <v>4.8</v>
      </c>
      <c r="D83" s="55" t="s">
        <v>6</v>
      </c>
      <c r="E83" s="55"/>
      <c r="F83" s="56">
        <f t="shared" si="7"/>
        <v>0</v>
      </c>
    </row>
    <row r="84" spans="1:6" ht="15" x14ac:dyDescent="0.2">
      <c r="A84" s="42" t="s">
        <v>105</v>
      </c>
      <c r="B84" s="57" t="s">
        <v>49</v>
      </c>
      <c r="C84" s="55">
        <f>C83*1.21</f>
        <v>5.81</v>
      </c>
      <c r="D84" s="55" t="s">
        <v>6</v>
      </c>
      <c r="E84" s="55"/>
      <c r="F84" s="56">
        <f t="shared" si="7"/>
        <v>0</v>
      </c>
    </row>
    <row r="85" spans="1:6" ht="30" x14ac:dyDescent="0.2">
      <c r="A85" s="42" t="s">
        <v>106</v>
      </c>
      <c r="B85" s="43" t="s">
        <v>59</v>
      </c>
      <c r="C85" s="55">
        <f>8.2*1.5*0.2</f>
        <v>2.46</v>
      </c>
      <c r="D85" s="55" t="s">
        <v>33</v>
      </c>
      <c r="E85" s="55"/>
      <c r="F85" s="56">
        <f t="shared" si="7"/>
        <v>0</v>
      </c>
    </row>
    <row r="86" spans="1:6" ht="15" x14ac:dyDescent="0.2">
      <c r="A86" s="42" t="s">
        <v>107</v>
      </c>
      <c r="B86" s="57" t="s">
        <v>53</v>
      </c>
      <c r="C86" s="55">
        <v>2.4</v>
      </c>
      <c r="D86" s="55" t="s">
        <v>33</v>
      </c>
      <c r="E86" s="55"/>
      <c r="F86" s="56">
        <f>C86*E86</f>
        <v>0</v>
      </c>
    </row>
    <row r="87" spans="1:6" ht="15" x14ac:dyDescent="0.2">
      <c r="A87" s="59"/>
      <c r="B87" s="52"/>
      <c r="C87" s="38"/>
      <c r="D87" s="38"/>
      <c r="E87" s="60"/>
      <c r="F87" s="85">
        <f>SUM(F81:F86)</f>
        <v>0</v>
      </c>
    </row>
    <row r="88" spans="1:6" ht="15" x14ac:dyDescent="0.2">
      <c r="A88" s="59"/>
      <c r="B88" s="52"/>
      <c r="C88" s="38"/>
      <c r="D88" s="38"/>
      <c r="E88" s="60"/>
      <c r="F88" s="61"/>
    </row>
    <row r="89" spans="1:6" ht="30" x14ac:dyDescent="0.2">
      <c r="A89" s="62" t="s">
        <v>132</v>
      </c>
      <c r="B89" s="63" t="s">
        <v>66</v>
      </c>
      <c r="C89" s="58"/>
      <c r="D89" s="58"/>
      <c r="E89" s="58"/>
      <c r="F89" s="56"/>
    </row>
    <row r="90" spans="1:6" ht="15" x14ac:dyDescent="0.2">
      <c r="A90" s="42" t="s">
        <v>108</v>
      </c>
      <c r="B90" s="57" t="s">
        <v>36</v>
      </c>
      <c r="C90" s="55">
        <v>1</v>
      </c>
      <c r="D90" s="55" t="s">
        <v>5</v>
      </c>
      <c r="E90" s="55"/>
      <c r="F90" s="56">
        <f>C90*E90</f>
        <v>0</v>
      </c>
    </row>
    <row r="91" spans="1:6" ht="15" x14ac:dyDescent="0.2">
      <c r="A91" s="42" t="s">
        <v>109</v>
      </c>
      <c r="B91" s="57" t="s">
        <v>54</v>
      </c>
      <c r="C91" s="55">
        <v>16</v>
      </c>
      <c r="D91" s="55" t="s">
        <v>34</v>
      </c>
      <c r="E91" s="55"/>
      <c r="F91" s="56">
        <f t="shared" ref="F91:F95" si="8">C91*E91</f>
        <v>0</v>
      </c>
    </row>
    <row r="92" spans="1:6" ht="15" x14ac:dyDescent="0.2">
      <c r="A92" s="42" t="s">
        <v>110</v>
      </c>
      <c r="B92" s="57" t="s">
        <v>52</v>
      </c>
      <c r="C92" s="55">
        <v>4.8</v>
      </c>
      <c r="D92" s="55" t="s">
        <v>6</v>
      </c>
      <c r="E92" s="55"/>
      <c r="F92" s="56">
        <f t="shared" si="8"/>
        <v>0</v>
      </c>
    </row>
    <row r="93" spans="1:6" ht="15" x14ac:dyDescent="0.2">
      <c r="A93" s="42" t="s">
        <v>111</v>
      </c>
      <c r="B93" s="57" t="s">
        <v>49</v>
      </c>
      <c r="C93" s="55">
        <v>5.81</v>
      </c>
      <c r="D93" s="55" t="s">
        <v>6</v>
      </c>
      <c r="E93" s="55"/>
      <c r="F93" s="56">
        <f t="shared" si="8"/>
        <v>0</v>
      </c>
    </row>
    <row r="94" spans="1:6" ht="30" x14ac:dyDescent="0.2">
      <c r="A94" s="42" t="s">
        <v>112</v>
      </c>
      <c r="B94" s="43" t="s">
        <v>58</v>
      </c>
      <c r="C94" s="55">
        <v>2.4</v>
      </c>
      <c r="D94" s="55" t="s">
        <v>33</v>
      </c>
      <c r="E94" s="55"/>
      <c r="F94" s="56">
        <f t="shared" si="8"/>
        <v>0</v>
      </c>
    </row>
    <row r="95" spans="1:6" ht="15" x14ac:dyDescent="0.2">
      <c r="A95" s="42" t="s">
        <v>113</v>
      </c>
      <c r="B95" s="57" t="s">
        <v>53</v>
      </c>
      <c r="C95" s="55">
        <v>2.4</v>
      </c>
      <c r="D95" s="55" t="s">
        <v>33</v>
      </c>
      <c r="E95" s="55"/>
      <c r="F95" s="56">
        <f t="shared" si="8"/>
        <v>0</v>
      </c>
    </row>
    <row r="96" spans="1:6" ht="15" x14ac:dyDescent="0.2">
      <c r="A96" s="59"/>
      <c r="B96" s="52"/>
      <c r="C96" s="38"/>
      <c r="D96" s="38"/>
      <c r="E96" s="60"/>
      <c r="F96" s="85">
        <f>SUM(F90:F95)</f>
        <v>0</v>
      </c>
    </row>
    <row r="97" spans="1:6" ht="15" x14ac:dyDescent="0.2">
      <c r="A97" s="59"/>
      <c r="B97" s="52"/>
      <c r="C97" s="38"/>
      <c r="D97" s="38"/>
      <c r="E97" s="60"/>
      <c r="F97" s="61"/>
    </row>
    <row r="98" spans="1:6" ht="18.75" customHeight="1" x14ac:dyDescent="0.2">
      <c r="A98" s="62" t="s">
        <v>133</v>
      </c>
      <c r="B98" s="63" t="s">
        <v>67</v>
      </c>
      <c r="C98" s="58"/>
      <c r="D98" s="58"/>
      <c r="E98" s="58"/>
      <c r="F98" s="56"/>
    </row>
    <row r="99" spans="1:6" ht="15" x14ac:dyDescent="0.2">
      <c r="A99" s="42" t="s">
        <v>114</v>
      </c>
      <c r="B99" s="57" t="s">
        <v>36</v>
      </c>
      <c r="C99" s="55">
        <v>1</v>
      </c>
      <c r="D99" s="55" t="s">
        <v>5</v>
      </c>
      <c r="E99" s="55"/>
      <c r="F99" s="56">
        <f>C99*E99</f>
        <v>0</v>
      </c>
    </row>
    <row r="100" spans="1:6" ht="15" x14ac:dyDescent="0.2">
      <c r="A100" s="42" t="s">
        <v>115</v>
      </c>
      <c r="B100" s="57" t="s">
        <v>54</v>
      </c>
      <c r="C100" s="55">
        <v>16</v>
      </c>
      <c r="D100" s="55" t="s">
        <v>34</v>
      </c>
      <c r="E100" s="55"/>
      <c r="F100" s="56">
        <f t="shared" ref="F100:F104" si="9">C100*E100</f>
        <v>0</v>
      </c>
    </row>
    <row r="101" spans="1:6" ht="15" x14ac:dyDescent="0.2">
      <c r="A101" s="42" t="s">
        <v>116</v>
      </c>
      <c r="B101" s="57" t="s">
        <v>52</v>
      </c>
      <c r="C101" s="55">
        <v>4.8</v>
      </c>
      <c r="D101" s="55" t="s">
        <v>6</v>
      </c>
      <c r="E101" s="55"/>
      <c r="F101" s="56">
        <f t="shared" si="9"/>
        <v>0</v>
      </c>
    </row>
    <row r="102" spans="1:6" ht="15" x14ac:dyDescent="0.2">
      <c r="A102" s="42" t="s">
        <v>117</v>
      </c>
      <c r="B102" s="57" t="s">
        <v>49</v>
      </c>
      <c r="C102" s="55">
        <f>C101*1.21</f>
        <v>5.81</v>
      </c>
      <c r="D102" s="55" t="s">
        <v>6</v>
      </c>
      <c r="E102" s="55"/>
      <c r="F102" s="56">
        <f t="shared" si="9"/>
        <v>0</v>
      </c>
    </row>
    <row r="103" spans="1:6" ht="30" x14ac:dyDescent="0.2">
      <c r="A103" s="42" t="s">
        <v>118</v>
      </c>
      <c r="B103" s="43" t="s">
        <v>59</v>
      </c>
      <c r="C103" s="55">
        <f>8.2*1.5*0.2</f>
        <v>2.46</v>
      </c>
      <c r="D103" s="55" t="s">
        <v>33</v>
      </c>
      <c r="E103" s="55"/>
      <c r="F103" s="56">
        <f t="shared" si="9"/>
        <v>0</v>
      </c>
    </row>
    <row r="104" spans="1:6" ht="15" x14ac:dyDescent="0.2">
      <c r="A104" s="42" t="s">
        <v>119</v>
      </c>
      <c r="B104" s="57" t="s">
        <v>53</v>
      </c>
      <c r="C104" s="55">
        <v>2.4</v>
      </c>
      <c r="D104" s="55" t="s">
        <v>33</v>
      </c>
      <c r="E104" s="55"/>
      <c r="F104" s="56">
        <f t="shared" si="9"/>
        <v>0</v>
      </c>
    </row>
    <row r="105" spans="1:6" ht="15" x14ac:dyDescent="0.2">
      <c r="A105" s="59"/>
      <c r="B105" s="52"/>
      <c r="C105" s="38"/>
      <c r="D105" s="38"/>
      <c r="E105" s="60"/>
      <c r="F105" s="85">
        <f>SUM(F99:F104)</f>
        <v>0</v>
      </c>
    </row>
    <row r="106" spans="1:6" ht="15" x14ac:dyDescent="0.2">
      <c r="A106" s="59"/>
      <c r="B106" s="52"/>
      <c r="C106" s="38"/>
      <c r="D106" s="38"/>
      <c r="E106" s="60"/>
      <c r="F106" s="61"/>
    </row>
    <row r="107" spans="1:6" ht="15" x14ac:dyDescent="0.2">
      <c r="A107" s="62" t="s">
        <v>134</v>
      </c>
      <c r="B107" s="63" t="s">
        <v>68</v>
      </c>
      <c r="C107" s="58"/>
      <c r="D107" s="58"/>
      <c r="E107" s="58"/>
      <c r="F107" s="56"/>
    </row>
    <row r="108" spans="1:6" ht="15" x14ac:dyDescent="0.2">
      <c r="A108" s="42" t="s">
        <v>120</v>
      </c>
      <c r="B108" s="57" t="s">
        <v>36</v>
      </c>
      <c r="C108" s="55">
        <v>1</v>
      </c>
      <c r="D108" s="55" t="s">
        <v>5</v>
      </c>
      <c r="E108" s="55"/>
      <c r="F108" s="56">
        <f>C108*E108</f>
        <v>0</v>
      </c>
    </row>
    <row r="109" spans="1:6" ht="15" x14ac:dyDescent="0.2">
      <c r="A109" s="42" t="s">
        <v>121</v>
      </c>
      <c r="B109" s="57" t="s">
        <v>54</v>
      </c>
      <c r="C109" s="55">
        <v>16</v>
      </c>
      <c r="D109" s="55" t="s">
        <v>34</v>
      </c>
      <c r="E109" s="55"/>
      <c r="F109" s="56">
        <f t="shared" ref="F109:F113" si="10">C109*E109</f>
        <v>0</v>
      </c>
    </row>
    <row r="110" spans="1:6" ht="15" x14ac:dyDescent="0.2">
      <c r="A110" s="42" t="s">
        <v>122</v>
      </c>
      <c r="B110" s="57" t="s">
        <v>52</v>
      </c>
      <c r="C110" s="55">
        <v>4.8</v>
      </c>
      <c r="D110" s="55" t="s">
        <v>6</v>
      </c>
      <c r="E110" s="55"/>
      <c r="F110" s="56">
        <f t="shared" si="10"/>
        <v>0</v>
      </c>
    </row>
    <row r="111" spans="1:6" ht="15" x14ac:dyDescent="0.2">
      <c r="A111" s="42" t="s">
        <v>123</v>
      </c>
      <c r="B111" s="57" t="s">
        <v>49</v>
      </c>
      <c r="C111" s="55">
        <f>C110*1.21</f>
        <v>5.81</v>
      </c>
      <c r="D111" s="55" t="s">
        <v>6</v>
      </c>
      <c r="E111" s="55"/>
      <c r="F111" s="56">
        <f t="shared" si="10"/>
        <v>0</v>
      </c>
    </row>
    <row r="112" spans="1:6" ht="30" x14ac:dyDescent="0.2">
      <c r="A112" s="42" t="s">
        <v>124</v>
      </c>
      <c r="B112" s="43" t="s">
        <v>59</v>
      </c>
      <c r="C112" s="55">
        <f>8.2*1.5*0.2</f>
        <v>2.46</v>
      </c>
      <c r="D112" s="55" t="s">
        <v>33</v>
      </c>
      <c r="E112" s="55"/>
      <c r="F112" s="56">
        <f t="shared" si="10"/>
        <v>0</v>
      </c>
    </row>
    <row r="113" spans="1:6" ht="15" x14ac:dyDescent="0.2">
      <c r="A113" s="42" t="s">
        <v>125</v>
      </c>
      <c r="B113" s="57" t="s">
        <v>53</v>
      </c>
      <c r="C113" s="55">
        <v>2.4</v>
      </c>
      <c r="D113" s="55" t="s">
        <v>33</v>
      </c>
      <c r="E113" s="55"/>
      <c r="F113" s="56">
        <f t="shared" si="10"/>
        <v>0</v>
      </c>
    </row>
    <row r="114" spans="1:6" ht="15" x14ac:dyDescent="0.2">
      <c r="A114" s="59"/>
      <c r="B114" s="52"/>
      <c r="C114" s="38"/>
      <c r="D114" s="38"/>
      <c r="E114" s="60"/>
      <c r="F114" s="85">
        <f>SUM(F108:F113)</f>
        <v>0</v>
      </c>
    </row>
    <row r="115" spans="1:6" ht="15" x14ac:dyDescent="0.2">
      <c r="A115" s="59"/>
      <c r="B115" s="52"/>
      <c r="C115" s="38"/>
      <c r="D115" s="38"/>
      <c r="E115" s="60"/>
      <c r="F115" s="61"/>
    </row>
    <row r="116" spans="1:6" ht="30" x14ac:dyDescent="0.2">
      <c r="A116" s="62" t="s">
        <v>135</v>
      </c>
      <c r="B116" s="63" t="s">
        <v>69</v>
      </c>
      <c r="C116" s="58"/>
      <c r="D116" s="58"/>
      <c r="E116" s="58"/>
      <c r="F116" s="56"/>
    </row>
    <row r="117" spans="1:6" ht="15" x14ac:dyDescent="0.2">
      <c r="A117" s="42">
        <v>3.1</v>
      </c>
      <c r="B117" s="57" t="s">
        <v>36</v>
      </c>
      <c r="C117" s="55">
        <v>1</v>
      </c>
      <c r="D117" s="55" t="s">
        <v>5</v>
      </c>
      <c r="E117" s="55"/>
      <c r="F117" s="56">
        <f>C117*E117</f>
        <v>0</v>
      </c>
    </row>
    <row r="118" spans="1:6" ht="15" x14ac:dyDescent="0.2">
      <c r="A118" s="42">
        <v>3.2</v>
      </c>
      <c r="B118" s="57" t="s">
        <v>54</v>
      </c>
      <c r="C118" s="55">
        <v>16</v>
      </c>
      <c r="D118" s="55" t="s">
        <v>34</v>
      </c>
      <c r="E118" s="55"/>
      <c r="F118" s="56">
        <f t="shared" ref="F118:F122" si="11">C118*E118</f>
        <v>0</v>
      </c>
    </row>
    <row r="119" spans="1:6" ht="15" x14ac:dyDescent="0.2">
      <c r="A119" s="42">
        <v>3.3</v>
      </c>
      <c r="B119" s="57" t="s">
        <v>52</v>
      </c>
      <c r="C119" s="55">
        <v>4.8</v>
      </c>
      <c r="D119" s="55" t="s">
        <v>6</v>
      </c>
      <c r="E119" s="55"/>
      <c r="F119" s="56">
        <f t="shared" si="11"/>
        <v>0</v>
      </c>
    </row>
    <row r="120" spans="1:6" ht="15" x14ac:dyDescent="0.2">
      <c r="A120" s="42">
        <v>3.4</v>
      </c>
      <c r="B120" s="57" t="s">
        <v>49</v>
      </c>
      <c r="C120" s="55">
        <v>5.81</v>
      </c>
      <c r="D120" s="55" t="s">
        <v>6</v>
      </c>
      <c r="E120" s="55"/>
      <c r="F120" s="56">
        <f t="shared" si="11"/>
        <v>0</v>
      </c>
    </row>
    <row r="121" spans="1:6" ht="30" x14ac:dyDescent="0.2">
      <c r="A121" s="42">
        <v>3.5</v>
      </c>
      <c r="B121" s="43" t="s">
        <v>58</v>
      </c>
      <c r="C121" s="55">
        <v>2.4</v>
      </c>
      <c r="D121" s="55" t="s">
        <v>33</v>
      </c>
      <c r="E121" s="55"/>
      <c r="F121" s="56">
        <f t="shared" si="11"/>
        <v>0</v>
      </c>
    </row>
    <row r="122" spans="1:6" ht="15" x14ac:dyDescent="0.2">
      <c r="A122" s="42">
        <v>3.6</v>
      </c>
      <c r="B122" s="57" t="s">
        <v>53</v>
      </c>
      <c r="C122" s="55">
        <v>2.4</v>
      </c>
      <c r="D122" s="55" t="s">
        <v>33</v>
      </c>
      <c r="E122" s="55"/>
      <c r="F122" s="56">
        <f t="shared" si="11"/>
        <v>0</v>
      </c>
    </row>
    <row r="123" spans="1:6" ht="15" x14ac:dyDescent="0.2">
      <c r="A123" s="59"/>
      <c r="B123" s="52"/>
      <c r="C123" s="38"/>
      <c r="D123" s="38"/>
      <c r="E123" s="60"/>
      <c r="F123" s="85">
        <f>SUM(F117:F122)</f>
        <v>0</v>
      </c>
    </row>
    <row r="124" spans="1:6" ht="15" x14ac:dyDescent="0.2">
      <c r="A124" s="59"/>
      <c r="B124" s="52"/>
      <c r="C124" s="38"/>
      <c r="D124" s="38"/>
      <c r="E124" s="60"/>
      <c r="F124" s="61"/>
    </row>
    <row r="125" spans="1:6" ht="26.25" customHeight="1" x14ac:dyDescent="0.2">
      <c r="A125" s="62" t="s">
        <v>136</v>
      </c>
      <c r="B125" s="63" t="s">
        <v>137</v>
      </c>
      <c r="C125" s="58"/>
      <c r="D125" s="58"/>
      <c r="E125" s="58"/>
      <c r="F125" s="56"/>
    </row>
    <row r="126" spans="1:6" ht="15" x14ac:dyDescent="0.2">
      <c r="A126" s="42">
        <v>3.1</v>
      </c>
      <c r="B126" s="57" t="s">
        <v>36</v>
      </c>
      <c r="C126" s="55">
        <v>1</v>
      </c>
      <c r="D126" s="55" t="s">
        <v>5</v>
      </c>
      <c r="E126" s="55"/>
      <c r="F126" s="56">
        <f>C126*E126</f>
        <v>0</v>
      </c>
    </row>
    <row r="127" spans="1:6" ht="15" x14ac:dyDescent="0.2">
      <c r="A127" s="42">
        <v>3.2</v>
      </c>
      <c r="B127" s="57" t="s">
        <v>54</v>
      </c>
      <c r="C127" s="55">
        <v>28</v>
      </c>
      <c r="D127" s="55" t="s">
        <v>34</v>
      </c>
      <c r="E127" s="55"/>
      <c r="F127" s="56">
        <f t="shared" ref="F127:F131" si="12">C127*E127</f>
        <v>0</v>
      </c>
    </row>
    <row r="128" spans="1:6" ht="15" x14ac:dyDescent="0.2">
      <c r="A128" s="42">
        <v>3.3</v>
      </c>
      <c r="B128" s="57" t="s">
        <v>52</v>
      </c>
      <c r="C128" s="55">
        <f>14*2*0.4</f>
        <v>11.2</v>
      </c>
      <c r="D128" s="55" t="s">
        <v>6</v>
      </c>
      <c r="E128" s="55"/>
      <c r="F128" s="56">
        <f t="shared" si="12"/>
        <v>0</v>
      </c>
    </row>
    <row r="129" spans="1:6" ht="15" x14ac:dyDescent="0.2">
      <c r="A129" s="42">
        <v>3.4</v>
      </c>
      <c r="B129" s="57" t="s">
        <v>49</v>
      </c>
      <c r="C129" s="55">
        <f>(C128+C127)*1.21</f>
        <v>47.43</v>
      </c>
      <c r="D129" s="55" t="s">
        <v>6</v>
      </c>
      <c r="E129" s="55"/>
      <c r="F129" s="56">
        <f t="shared" si="12"/>
        <v>0</v>
      </c>
    </row>
    <row r="130" spans="1:6" ht="30" x14ac:dyDescent="0.2">
      <c r="A130" s="42">
        <v>3.5</v>
      </c>
      <c r="B130" s="43" t="s">
        <v>59</v>
      </c>
      <c r="C130" s="55">
        <f>14*2*0.2</f>
        <v>5.6</v>
      </c>
      <c r="D130" s="55" t="s">
        <v>33</v>
      </c>
      <c r="E130" s="55"/>
      <c r="F130" s="56">
        <f t="shared" si="12"/>
        <v>0</v>
      </c>
    </row>
    <row r="131" spans="1:6" ht="15" x14ac:dyDescent="0.2">
      <c r="A131" s="42">
        <v>3.6</v>
      </c>
      <c r="B131" s="57" t="s">
        <v>53</v>
      </c>
      <c r="C131" s="55">
        <f>14*2*0.2</f>
        <v>5.6</v>
      </c>
      <c r="D131" s="55" t="s">
        <v>33</v>
      </c>
      <c r="E131" s="55"/>
      <c r="F131" s="56">
        <f t="shared" si="12"/>
        <v>0</v>
      </c>
    </row>
    <row r="132" spans="1:6" ht="15" x14ac:dyDescent="0.2">
      <c r="A132" s="59"/>
      <c r="B132" s="52"/>
      <c r="C132" s="38"/>
      <c r="D132" s="38"/>
      <c r="E132" s="60"/>
      <c r="F132" s="85">
        <f>SUM(F126:F131)</f>
        <v>0</v>
      </c>
    </row>
    <row r="133" spans="1:6" ht="15" x14ac:dyDescent="0.2">
      <c r="A133" s="59"/>
      <c r="B133" s="52"/>
      <c r="C133" s="38"/>
      <c r="D133" s="38"/>
      <c r="E133" s="64"/>
      <c r="F133" s="65">
        <f>F132+F123+F114+F105+F96+F87+F78+F69+F60+F51+F42</f>
        <v>0</v>
      </c>
    </row>
    <row r="134" spans="1:6" ht="15" x14ac:dyDescent="0.2">
      <c r="A134" s="66"/>
      <c r="B134" s="57"/>
      <c r="C134" s="57"/>
      <c r="D134" s="57"/>
      <c r="E134" s="57"/>
      <c r="F134" s="67"/>
    </row>
    <row r="135" spans="1:6" ht="15" x14ac:dyDescent="0.2">
      <c r="A135" s="45">
        <v>6</v>
      </c>
      <c r="B135" s="54" t="s">
        <v>55</v>
      </c>
      <c r="C135" s="38">
        <v>1</v>
      </c>
      <c r="D135" s="38" t="s">
        <v>5</v>
      </c>
      <c r="E135" s="38"/>
      <c r="F135" s="86">
        <f t="shared" ref="F135" si="13">E135*C135</f>
        <v>0</v>
      </c>
    </row>
    <row r="136" spans="1:6" ht="15" x14ac:dyDescent="0.2">
      <c r="A136" s="68"/>
      <c r="B136" s="52"/>
      <c r="C136" s="38"/>
      <c r="D136" s="38"/>
      <c r="E136" s="38"/>
      <c r="F136" s="47"/>
    </row>
    <row r="137" spans="1:6" ht="15" x14ac:dyDescent="0.2">
      <c r="A137" s="99"/>
      <c r="B137" s="100" t="s">
        <v>10</v>
      </c>
      <c r="C137" s="101"/>
      <c r="D137" s="102"/>
      <c r="E137" s="103" t="s">
        <v>14</v>
      </c>
      <c r="F137" s="104">
        <f>F135+F133+F32+F26+F18</f>
        <v>0</v>
      </c>
    </row>
    <row r="138" spans="1:6" ht="15" x14ac:dyDescent="0.2">
      <c r="A138" s="68"/>
      <c r="B138" s="52"/>
      <c r="C138" s="38"/>
      <c r="D138" s="38"/>
      <c r="E138" s="38"/>
      <c r="F138" s="47"/>
    </row>
    <row r="139" spans="1:6" ht="15" x14ac:dyDescent="0.2">
      <c r="A139" s="99"/>
      <c r="B139" s="100" t="s">
        <v>10</v>
      </c>
      <c r="C139" s="101"/>
      <c r="D139" s="102"/>
      <c r="E139" s="103" t="s">
        <v>14</v>
      </c>
      <c r="F139" s="104">
        <f>F137</f>
        <v>0</v>
      </c>
    </row>
    <row r="140" spans="1:6" ht="15" x14ac:dyDescent="0.2">
      <c r="A140" s="68"/>
      <c r="B140" s="52"/>
      <c r="C140" s="38"/>
      <c r="D140" s="38"/>
      <c r="E140" s="38"/>
      <c r="F140" s="47"/>
    </row>
    <row r="141" spans="1:6" ht="15" x14ac:dyDescent="0.2">
      <c r="A141" s="68"/>
      <c r="B141" s="74" t="s">
        <v>1</v>
      </c>
      <c r="C141" s="38"/>
      <c r="D141" s="38"/>
      <c r="E141" s="38"/>
      <c r="F141" s="47"/>
    </row>
    <row r="142" spans="1:6" ht="15" x14ac:dyDescent="0.2">
      <c r="A142" s="75"/>
      <c r="B142" s="76" t="s">
        <v>26</v>
      </c>
      <c r="C142" s="38"/>
      <c r="D142" s="77">
        <v>0.1</v>
      </c>
      <c r="E142" s="38"/>
      <c r="F142" s="47">
        <f t="shared" ref="F142:F147" si="14">$F$139*D142</f>
        <v>0</v>
      </c>
    </row>
    <row r="143" spans="1:6" ht="15" x14ac:dyDescent="0.2">
      <c r="A143" s="75"/>
      <c r="B143" s="52" t="s">
        <v>7</v>
      </c>
      <c r="C143" s="38"/>
      <c r="D143" s="77">
        <v>0.03</v>
      </c>
      <c r="E143" s="38"/>
      <c r="F143" s="47">
        <f t="shared" si="14"/>
        <v>0</v>
      </c>
    </row>
    <row r="144" spans="1:6" ht="15" x14ac:dyDescent="0.2">
      <c r="A144" s="75"/>
      <c r="B144" s="52" t="s">
        <v>28</v>
      </c>
      <c r="C144" s="38"/>
      <c r="D144" s="77">
        <v>0.04</v>
      </c>
      <c r="E144" s="38"/>
      <c r="F144" s="47">
        <f t="shared" si="14"/>
        <v>0</v>
      </c>
    </row>
    <row r="145" spans="1:6" ht="15" x14ac:dyDescent="0.2">
      <c r="A145" s="75"/>
      <c r="B145" s="52" t="s">
        <v>141</v>
      </c>
      <c r="C145" s="38"/>
      <c r="D145" s="77">
        <v>0.01</v>
      </c>
      <c r="E145" s="38"/>
      <c r="F145" s="47">
        <f t="shared" si="14"/>
        <v>0</v>
      </c>
    </row>
    <row r="146" spans="1:6" ht="15" x14ac:dyDescent="0.2">
      <c r="A146" s="75"/>
      <c r="B146" s="52" t="s">
        <v>18</v>
      </c>
      <c r="C146" s="38"/>
      <c r="D146" s="77">
        <v>0.01</v>
      </c>
      <c r="E146" s="38"/>
      <c r="F146" s="47">
        <f t="shared" si="14"/>
        <v>0</v>
      </c>
    </row>
    <row r="147" spans="1:6" ht="15" x14ac:dyDescent="0.2">
      <c r="A147" s="75"/>
      <c r="B147" s="52" t="s">
        <v>27</v>
      </c>
      <c r="C147" s="38"/>
      <c r="D147" s="77">
        <v>0.05</v>
      </c>
      <c r="E147" s="38"/>
      <c r="F147" s="47">
        <f t="shared" si="14"/>
        <v>0</v>
      </c>
    </row>
    <row r="148" spans="1:6" ht="15" x14ac:dyDescent="0.2">
      <c r="A148" s="75"/>
      <c r="B148" s="52" t="s">
        <v>140</v>
      </c>
      <c r="C148" s="38"/>
      <c r="D148" s="77">
        <v>0.18</v>
      </c>
      <c r="E148" s="38"/>
      <c r="F148" s="47">
        <f>$F$142*D148</f>
        <v>0</v>
      </c>
    </row>
    <row r="149" spans="1:6" ht="15" x14ac:dyDescent="0.2">
      <c r="A149" s="75"/>
      <c r="B149" s="52" t="s">
        <v>139</v>
      </c>
      <c r="C149" s="38"/>
      <c r="D149" s="77">
        <v>1E-3</v>
      </c>
      <c r="E149" s="38"/>
      <c r="F149" s="47">
        <f>F139*D149</f>
        <v>0</v>
      </c>
    </row>
    <row r="150" spans="1:6" ht="15" x14ac:dyDescent="0.2">
      <c r="A150" s="75"/>
      <c r="B150" s="52" t="s">
        <v>16</v>
      </c>
      <c r="C150" s="38"/>
      <c r="D150" s="38">
        <v>1</v>
      </c>
      <c r="E150" s="38"/>
      <c r="F150" s="47"/>
    </row>
    <row r="151" spans="1:6" ht="15" x14ac:dyDescent="0.2">
      <c r="A151" s="69"/>
      <c r="B151" s="70" t="s">
        <v>9</v>
      </c>
      <c r="C151" s="71"/>
      <c r="D151" s="71"/>
      <c r="E151" s="72" t="s">
        <v>14</v>
      </c>
      <c r="F151" s="73">
        <f>SUM(F142:F150)</f>
        <v>0</v>
      </c>
    </row>
    <row r="152" spans="1:6" ht="15" x14ac:dyDescent="0.2">
      <c r="A152" s="75"/>
      <c r="B152" s="76"/>
      <c r="C152" s="38"/>
      <c r="D152" s="77"/>
      <c r="E152" s="38"/>
      <c r="F152" s="47"/>
    </row>
    <row r="153" spans="1:6" ht="15" x14ac:dyDescent="0.2">
      <c r="A153" s="69"/>
      <c r="B153" s="70" t="s">
        <v>21</v>
      </c>
      <c r="C153" s="71"/>
      <c r="D153" s="71"/>
      <c r="E153" s="72" t="s">
        <v>14</v>
      </c>
      <c r="F153" s="73">
        <f>F139+F151</f>
        <v>0</v>
      </c>
    </row>
    <row r="154" spans="1:6" ht="15" x14ac:dyDescent="0.2">
      <c r="A154" s="75"/>
      <c r="B154" s="74" t="s">
        <v>20</v>
      </c>
      <c r="C154" s="38"/>
      <c r="D154" s="77"/>
      <c r="E154" s="38"/>
      <c r="F154" s="47"/>
    </row>
    <row r="155" spans="1:6" ht="15" x14ac:dyDescent="0.2">
      <c r="A155" s="75"/>
      <c r="B155" s="76" t="s">
        <v>19</v>
      </c>
      <c r="C155" s="38"/>
      <c r="D155" s="78">
        <v>0.05</v>
      </c>
      <c r="E155" s="38"/>
      <c r="F155" s="47">
        <f>F153*D155</f>
        <v>0</v>
      </c>
    </row>
    <row r="156" spans="1:6" ht="15" x14ac:dyDescent="0.2">
      <c r="A156" s="75"/>
      <c r="B156" s="76"/>
      <c r="C156" s="38"/>
      <c r="D156" s="77"/>
      <c r="E156" s="38"/>
      <c r="F156" s="47"/>
    </row>
    <row r="157" spans="1:6" ht="15.75" thickBot="1" x14ac:dyDescent="0.25">
      <c r="A157" s="105"/>
      <c r="B157" s="106" t="s">
        <v>22</v>
      </c>
      <c r="C157" s="107"/>
      <c r="D157" s="107"/>
      <c r="E157" s="107"/>
      <c r="F157" s="108">
        <f>F153+F155</f>
        <v>0</v>
      </c>
    </row>
    <row r="158" spans="1:6" ht="15.75" x14ac:dyDescent="0.2">
      <c r="A158" s="27" t="s">
        <v>47</v>
      </c>
      <c r="B158" s="28" t="s">
        <v>38</v>
      </c>
      <c r="C158" s="29"/>
      <c r="D158" s="28"/>
      <c r="E158" s="25"/>
      <c r="F158" s="26"/>
    </row>
    <row r="159" spans="1:6" ht="15.75" x14ac:dyDescent="0.2">
      <c r="A159" s="30" t="s">
        <v>39</v>
      </c>
      <c r="B159" s="31" t="s">
        <v>142</v>
      </c>
      <c r="C159" s="32"/>
      <c r="D159" s="31"/>
      <c r="E159" s="9"/>
      <c r="F159" s="9"/>
    </row>
    <row r="160" spans="1:6" ht="15.75" x14ac:dyDescent="0.2">
      <c r="A160" s="30"/>
      <c r="B160" s="31"/>
      <c r="C160" s="32"/>
      <c r="D160" s="31"/>
      <c r="E160" s="9"/>
      <c r="F160" s="9"/>
    </row>
    <row r="161" spans="1:6" ht="15.75" x14ac:dyDescent="0.2">
      <c r="A161" s="30"/>
      <c r="B161" s="31"/>
      <c r="C161" s="32"/>
      <c r="D161" s="31"/>
      <c r="E161" s="9"/>
      <c r="F161" s="9"/>
    </row>
    <row r="162" spans="1:6" ht="15.75" x14ac:dyDescent="0.2">
      <c r="A162" s="7"/>
      <c r="B162" s="21" t="s">
        <v>23</v>
      </c>
      <c r="C162" s="16"/>
      <c r="D162" s="109"/>
      <c r="E162" s="109"/>
      <c r="F162" s="109"/>
    </row>
    <row r="163" spans="1:6" ht="15.75" x14ac:dyDescent="0.2">
      <c r="A163" s="7"/>
      <c r="B163" s="8"/>
      <c r="C163" s="11"/>
      <c r="D163" s="11"/>
      <c r="E163" s="11"/>
      <c r="F163" s="11"/>
    </row>
    <row r="164" spans="1:6" ht="15.75" x14ac:dyDescent="0.2">
      <c r="A164" s="7"/>
      <c r="B164" s="8"/>
      <c r="C164" s="41"/>
      <c r="D164" s="41"/>
      <c r="E164" s="41"/>
      <c r="F164" s="41"/>
    </row>
    <row r="165" spans="1:6" ht="15.75" x14ac:dyDescent="0.2">
      <c r="A165" s="7"/>
      <c r="B165" s="24"/>
      <c r="C165" s="14"/>
      <c r="D165" s="111"/>
      <c r="E165" s="111"/>
      <c r="F165" s="111"/>
    </row>
    <row r="166" spans="1:6" ht="15.75" x14ac:dyDescent="0.2">
      <c r="A166" s="7"/>
      <c r="B166" s="24"/>
      <c r="C166" s="14"/>
      <c r="D166" s="41"/>
      <c r="E166" s="41"/>
      <c r="F166" s="41"/>
    </row>
    <row r="167" spans="1:6" ht="15.75" x14ac:dyDescent="0.2">
      <c r="A167" s="7"/>
      <c r="B167" s="87"/>
      <c r="C167" s="40"/>
      <c r="D167" s="39"/>
      <c r="E167" s="41"/>
      <c r="F167" s="41"/>
    </row>
    <row r="168" spans="1:6" ht="15.75" x14ac:dyDescent="0.2">
      <c r="A168" s="7"/>
      <c r="B168" s="114"/>
      <c r="C168" s="114"/>
      <c r="D168" s="114"/>
      <c r="E168" s="41"/>
      <c r="F168" s="41"/>
    </row>
    <row r="169" spans="1:6" ht="15.75" x14ac:dyDescent="0.2">
      <c r="A169" s="7"/>
      <c r="B169" s="115"/>
      <c r="C169" s="115"/>
      <c r="D169" s="115"/>
      <c r="E169" s="41"/>
      <c r="F169" s="41"/>
    </row>
    <row r="170" spans="1:6" ht="15.75" x14ac:dyDescent="0.2">
      <c r="A170" s="7"/>
      <c r="B170" s="13"/>
      <c r="C170" s="15"/>
      <c r="D170" s="112"/>
      <c r="E170" s="112"/>
      <c r="F170" s="112"/>
    </row>
    <row r="171" spans="1:6" ht="15.75" x14ac:dyDescent="0.2">
      <c r="A171" s="7"/>
      <c r="B171" s="8"/>
      <c r="C171" s="11"/>
      <c r="D171" s="11"/>
      <c r="E171" s="11"/>
      <c r="F171" s="11"/>
    </row>
    <row r="172" spans="1:6" ht="15.75" x14ac:dyDescent="0.2">
      <c r="A172" s="7"/>
      <c r="B172" s="10"/>
      <c r="C172" s="16"/>
      <c r="D172" s="109"/>
      <c r="E172" s="109"/>
      <c r="F172" s="109"/>
    </row>
    <row r="173" spans="1:6" ht="15.75" x14ac:dyDescent="0.2">
      <c r="A173" s="7"/>
      <c r="B173" s="10"/>
      <c r="C173" s="16"/>
      <c r="D173" s="113"/>
      <c r="E173" s="113"/>
      <c r="F173" s="113"/>
    </row>
    <row r="174" spans="1:6" ht="15.75" x14ac:dyDescent="0.2">
      <c r="A174" s="7"/>
      <c r="B174" s="8"/>
      <c r="C174" s="11"/>
      <c r="D174" s="113"/>
      <c r="E174" s="113"/>
      <c r="F174" s="113"/>
    </row>
    <row r="175" spans="1:6" ht="15.75" x14ac:dyDescent="0.2">
      <c r="A175" s="7"/>
      <c r="B175" s="20"/>
      <c r="C175" s="11"/>
      <c r="D175" s="110"/>
      <c r="E175" s="110"/>
      <c r="F175" s="110"/>
    </row>
    <row r="176" spans="1:6" ht="15.75" x14ac:dyDescent="0.2">
      <c r="A176" s="7"/>
      <c r="B176" s="12"/>
      <c r="C176" s="11"/>
      <c r="D176" s="111"/>
      <c r="E176" s="111"/>
      <c r="F176" s="111"/>
    </row>
    <row r="177" spans="1:6" ht="15.75" x14ac:dyDescent="0.2">
      <c r="A177" s="7"/>
      <c r="B177" s="13"/>
      <c r="C177" s="11"/>
      <c r="D177" s="112"/>
      <c r="E177" s="112"/>
      <c r="F177" s="112"/>
    </row>
    <row r="178" spans="1:6" ht="15.75" x14ac:dyDescent="0.2">
      <c r="A178" s="7"/>
      <c r="B178" s="8"/>
      <c r="C178" s="11"/>
      <c r="D178" s="11"/>
      <c r="E178" s="11"/>
      <c r="F178" s="11"/>
    </row>
    <row r="179" spans="1:6" ht="15.75" x14ac:dyDescent="0.2">
      <c r="A179" s="7"/>
      <c r="B179" s="8"/>
      <c r="C179" s="9"/>
      <c r="D179" s="9"/>
      <c r="E179" s="9"/>
      <c r="F179" s="9"/>
    </row>
  </sheetData>
  <mergeCells count="16">
    <mergeCell ref="A8:F8"/>
    <mergeCell ref="A10:F10"/>
    <mergeCell ref="A6:F6"/>
    <mergeCell ref="A7:F7"/>
    <mergeCell ref="A9:F9"/>
    <mergeCell ref="D162:F162"/>
    <mergeCell ref="D175:F175"/>
    <mergeCell ref="D176:F176"/>
    <mergeCell ref="D177:F177"/>
    <mergeCell ref="D165:F165"/>
    <mergeCell ref="D170:F170"/>
    <mergeCell ref="D172:F172"/>
    <mergeCell ref="D173:F173"/>
    <mergeCell ref="D174:F174"/>
    <mergeCell ref="B168:D168"/>
    <mergeCell ref="B169:D169"/>
  </mergeCells>
  <printOptions horizontalCentered="1"/>
  <pageMargins left="0.39370078740157483" right="0.39370078740157483" top="0.59055118110236227" bottom="0.59055118110236227" header="0.31496062992125984" footer="0.31496062992125984"/>
  <pageSetup scale="65" fitToHeight="0" orientation="portrait" horizontalDpi="360" verticalDpi="360" r:id="rId1"/>
  <headerFooter>
    <oddFooter>&amp;R&amp;"-,Negrita"&amp;12Pag. &amp;P de &amp;N</oddFooter>
  </headerFooter>
  <rowBreaks count="4" manualBreakCount="4">
    <brk id="51" max="5" man="1"/>
    <brk id="96" max="5" man="1"/>
    <brk id="137" max="5" man="1"/>
    <brk id="16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Sector  tres  y  medio.</vt:lpstr>
      <vt:lpstr>'Sector  tres  y  medio.'!Área_de_impresión</vt:lpstr>
      <vt:lpstr>'Sector  tres  y  medio.'!Títulos_a_imprimir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Relyn Antonio De la Paz</cp:lastModifiedBy>
  <cp:lastPrinted>2021-03-05T13:36:19Z</cp:lastPrinted>
  <dcterms:created xsi:type="dcterms:W3CDTF">1999-08-09T07:38:44Z</dcterms:created>
  <dcterms:modified xsi:type="dcterms:W3CDTF">2021-03-08T18:07:31Z</dcterms:modified>
</cp:coreProperties>
</file>