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Esarmiento\Desktop\PRESUPUESTOS VACIOS\"/>
    </mc:Choice>
  </mc:AlternateContent>
  <xr:revisionPtr revIDLastSave="0" documentId="13_ncr:1_{E2C9FB6C-AF4C-4656-93FD-351D15A449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51" i="1"/>
  <c r="F52" i="1" s="1"/>
  <c r="F13" i="1"/>
  <c r="C47" i="1"/>
  <c r="C46" i="1"/>
  <c r="C43" i="1"/>
  <c r="F43" i="1" s="1"/>
  <c r="C42" i="1"/>
  <c r="C44" i="1" s="1"/>
  <c r="F41" i="1"/>
  <c r="F40" i="1"/>
  <c r="C36" i="1"/>
  <c r="F36" i="1" s="1"/>
  <c r="C35" i="1"/>
  <c r="C33" i="1"/>
  <c r="F33" i="1" s="1"/>
  <c r="F32" i="1"/>
  <c r="F31" i="1"/>
  <c r="C27" i="1"/>
  <c r="F27" i="1" s="1"/>
  <c r="C26" i="1"/>
  <c r="F26" i="1" s="1"/>
  <c r="C23" i="1"/>
  <c r="C25" i="1" s="1"/>
  <c r="F25" i="1" s="1"/>
  <c r="C22" i="1"/>
  <c r="C24" i="1" s="1"/>
  <c r="F24" i="1" s="1"/>
  <c r="F21" i="1"/>
  <c r="F20" i="1"/>
  <c r="F46" i="1" l="1"/>
  <c r="F44" i="1"/>
  <c r="F47" i="1"/>
  <c r="F35" i="1"/>
  <c r="F15" i="1"/>
  <c r="F23" i="1"/>
  <c r="C34" i="1"/>
  <c r="F34" i="1" s="1"/>
  <c r="F22" i="1"/>
  <c r="F42" i="1"/>
  <c r="C45" i="1"/>
  <c r="F45" i="1" s="1"/>
  <c r="F37" i="1" l="1"/>
  <c r="F48" i="1"/>
  <c r="F28" i="1"/>
  <c r="F54" i="1" l="1"/>
  <c r="F61" i="1" l="1"/>
  <c r="F68" i="1"/>
  <c r="F57" i="1"/>
  <c r="F59" i="1"/>
  <c r="F60" i="1"/>
  <c r="F58" i="1"/>
  <c r="F63" i="1"/>
  <c r="F56" i="1"/>
  <c r="F62" i="1" s="1"/>
  <c r="F64" i="1" l="1"/>
  <c r="F66" i="1" s="1"/>
  <c r="F70" i="1" s="1"/>
  <c r="F7" i="1" s="1"/>
</calcChain>
</file>

<file path=xl/sharedStrings.xml><?xml version="1.0" encoding="utf-8"?>
<sst xmlns="http://schemas.openxmlformats.org/spreadsheetml/2006/main" count="101" uniqueCount="68">
  <si>
    <t>Construcción  de   Badenes.</t>
  </si>
  <si>
    <t>Replanteo</t>
  </si>
  <si>
    <t>PA</t>
  </si>
  <si>
    <t>Corte  de  asfalto.</t>
  </si>
  <si>
    <t>ml</t>
  </si>
  <si>
    <t xml:space="preserve">Demolición badén  existente. </t>
  </si>
  <si>
    <t>M3</t>
  </si>
  <si>
    <t>Excavación  de  material  inservible.</t>
  </si>
  <si>
    <t>m3</t>
  </si>
  <si>
    <t>Bote  de  materiales  demolidos.  Esp. 1.3</t>
  </si>
  <si>
    <t>Bote  de  materiales  de  excavación  esp.  1.21</t>
  </si>
  <si>
    <t xml:space="preserve"> Hormigon  180 kg/cm2,  (Con  ligadora  de  2  fundas) ,  e=0.20 m @ a  =( 0.20x 0.20).</t>
  </si>
  <si>
    <t>Terford  para  badenes ,  e=0.40 m</t>
  </si>
  <si>
    <t xml:space="preserve">Repiqueteo  de  Hormigón  existente. </t>
  </si>
  <si>
    <t>m2</t>
  </si>
  <si>
    <t xml:space="preserve"> Hormigón  180 kg/cm2,  (Con  ligadora  de  2  fundas) ,  e=0.20 m @ a  =( 0.20x 0.20).</t>
  </si>
  <si>
    <t>Pa</t>
  </si>
  <si>
    <t>Baden  no. 3   C/ Francisco  J.  Peynado/ C/  Los  Maestro.  (11.00 mts. x  2.50  mts.).h=0.60  m.</t>
  </si>
  <si>
    <t>Limpieza  final</t>
  </si>
  <si>
    <t>SUB-TOTAL GASTOS DIRECTOS</t>
  </si>
  <si>
    <t>GASTOS INDIRECTOS</t>
  </si>
  <si>
    <t>Dirección Técnica</t>
  </si>
  <si>
    <t>Gastos Administrativos</t>
  </si>
  <si>
    <t>Seguros, Póliza y Fianzas</t>
  </si>
  <si>
    <t>Transporte de Materiales y Equipos</t>
  </si>
  <si>
    <t>Ley 6/86</t>
  </si>
  <si>
    <t>Supervisión</t>
  </si>
  <si>
    <t>ITBIS en base a Dirección Técnica</t>
  </si>
  <si>
    <t>Codia.</t>
  </si>
  <si>
    <t>SUB-TOTAL GASTOS INDIRECTOS</t>
  </si>
  <si>
    <t>SUB-TOTAL GENERAL</t>
  </si>
  <si>
    <t>IMPREVISTOS:</t>
  </si>
  <si>
    <t>Imprevistos</t>
  </si>
  <si>
    <t>TOTAL GENERAL</t>
  </si>
  <si>
    <t>No.</t>
  </si>
  <si>
    <t>Descripción de Partida</t>
  </si>
  <si>
    <t>Cantidad</t>
  </si>
  <si>
    <t>Unidad</t>
  </si>
  <si>
    <t>P.U. (RD$)</t>
  </si>
  <si>
    <t>Valor (RD$)</t>
  </si>
  <si>
    <t>Preliminares.</t>
  </si>
  <si>
    <t>Caseta  de  materiales.</t>
  </si>
  <si>
    <t>SUB-TOTAL 2</t>
  </si>
  <si>
    <t xml:space="preserve">Nota 1: </t>
  </si>
  <si>
    <t>La Partida Seguros, Pólizas y Fianzas será pagada previa presentación de Factura.</t>
  </si>
  <si>
    <t>Nota 2: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</si>
  <si>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</si>
  <si>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</si>
  <si>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</si>
  <si>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</si>
  <si>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</si>
  <si>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</si>
  <si>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</si>
  <si>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</si>
  <si>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 xml:space="preserve">AYUNTAMIENTO MUNICIPAL  </t>
  </si>
  <si>
    <t>SAN CRISTOBAL</t>
  </si>
  <si>
    <t>DIRECCION DE OBRAS PUBLICAS MUNICIPALES</t>
  </si>
  <si>
    <t>Monto Total RD$:</t>
  </si>
  <si>
    <t>Fecha 13-11-2022</t>
  </si>
  <si>
    <t>SUB-TOTAL 1</t>
  </si>
  <si>
    <t>SUB-TOTAL 3</t>
  </si>
  <si>
    <t>SUB-TOTAL 4</t>
  </si>
  <si>
    <t>Letrero identificacion de la obra</t>
  </si>
  <si>
    <t>UBICACION  : Sector Villa Valdez</t>
  </si>
  <si>
    <t>Baden  no. 1   C/ Presidente  Billini / Pedro  Renville  (8.00 mts. x  2.00  mts.).h=0.60  m.</t>
  </si>
  <si>
    <t>Baden  no. 2   C/ Pedro  Renville/ Gastón Fernando  Deligne (11.70 mts. x  2.50  mts.).h=0.30  m.</t>
  </si>
  <si>
    <t>Presupuesto Administrativo</t>
  </si>
  <si>
    <t>PRESUPUESTO :  Construccion de 3 badenes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</si>
</sst>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.0_);\(#,##0.0\)"/>
    <numFmt numFmtId="166" formatCode="#,##0.0;\-#,##0.0"/>
    <numFmt numFmtId="167" formatCode="0.0%"/>
    <numFmt numFmtId="168" formatCode="_-* #,##0.00\ _P_t_s_-;\-* #,##0.00\ _P_t_s_-;_-* &quot;-&quot;??\ _P_t_s_-;_-@_-"/>
  </numFmts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color rgb="FF0000CC"/>
      <name val="Times New Roman"/>
      <family val="1"/>
    </font>
    <font>
      <b/>
      <sz val="12"/>
      <name val="Tms Rmn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1"/>
      <name val="Tms Rmn"/>
    </font>
    <font>
      <sz val="16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2" fillId="3" borderId="1" xfId="0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67" fontId="3" fillId="0" borderId="1" xfId="2" applyNumberFormat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9" fillId="6" borderId="8" xfId="0" applyFont="1" applyFill="1" applyBorder="1"/>
    <xf numFmtId="0" fontId="0" fillId="6" borderId="8" xfId="0" applyFill="1" applyBorder="1"/>
    <xf numFmtId="0" fontId="14" fillId="6" borderId="8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/>
    </xf>
    <xf numFmtId="4" fontId="11" fillId="8" borderId="3" xfId="0" applyNumberFormat="1" applyFont="1" applyFill="1" applyBorder="1" applyAlignment="1">
      <alignment horizontal="right" wrapText="1"/>
    </xf>
    <xf numFmtId="0" fontId="12" fillId="8" borderId="3" xfId="0" applyFont="1" applyFill="1" applyBorder="1" applyAlignment="1">
      <alignment horizontal="center"/>
    </xf>
    <xf numFmtId="4" fontId="12" fillId="8" borderId="4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/>
    </xf>
    <xf numFmtId="166" fontId="3" fillId="0" borderId="12" xfId="0" applyNumberFormat="1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center"/>
    </xf>
    <xf numFmtId="39" fontId="2" fillId="3" borderId="14" xfId="0" applyNumberFormat="1" applyFont="1" applyFill="1" applyBorder="1" applyAlignment="1">
      <alignment horizontal="center" vertical="center"/>
    </xf>
    <xf numFmtId="37" fontId="4" fillId="0" borderId="14" xfId="0" applyNumberFormat="1" applyFont="1" applyBorder="1" applyAlignment="1">
      <alignment horizontal="center" vertical="center"/>
    </xf>
    <xf numFmtId="0" fontId="10" fillId="8" borderId="16" xfId="0" applyFont="1" applyFill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14" fillId="6" borderId="2" xfId="0" applyFont="1" applyFill="1" applyBorder="1" applyAlignment="1">
      <alignment horizontal="center" wrapText="1"/>
    </xf>
    <xf numFmtId="0" fontId="3" fillId="0" borderId="14" xfId="0" applyFont="1" applyBorder="1" applyAlignment="1">
      <alignment vertical="center"/>
    </xf>
    <xf numFmtId="0" fontId="7" fillId="4" borderId="14" xfId="0" applyFont="1" applyFill="1" applyBorder="1" applyAlignment="1">
      <alignment horizontal="left" vertical="center"/>
    </xf>
    <xf numFmtId="0" fontId="3" fillId="0" borderId="14" xfId="0" applyNumberFormat="1" applyFont="1" applyFill="1" applyBorder="1" applyAlignment="1">
      <alignment horizontal="center" vertical="center"/>
    </xf>
    <xf numFmtId="164" fontId="0" fillId="0" borderId="0" xfId="1" applyFont="1"/>
    <xf numFmtId="164" fontId="4" fillId="7" borderId="9" xfId="1" applyFont="1" applyFill="1" applyBorder="1" applyAlignment="1">
      <alignment horizontal="center" wrapText="1"/>
    </xf>
    <xf numFmtId="164" fontId="3" fillId="0" borderId="11" xfId="1" applyFont="1" applyFill="1" applyBorder="1" applyAlignment="1">
      <alignment horizontal="left" vertical="center"/>
    </xf>
    <xf numFmtId="164" fontId="0" fillId="6" borderId="9" xfId="1" applyFont="1" applyFill="1" applyBorder="1"/>
    <xf numFmtId="164" fontId="3" fillId="0" borderId="13" xfId="1" applyFont="1" applyFill="1" applyBorder="1" applyAlignment="1">
      <alignment horizontal="right" vertical="center"/>
    </xf>
    <xf numFmtId="164" fontId="10" fillId="8" borderId="5" xfId="1" applyFont="1" applyFill="1" applyBorder="1" applyAlignment="1">
      <alignment horizontal="center"/>
    </xf>
    <xf numFmtId="164" fontId="0" fillId="0" borderId="17" xfId="1" applyFont="1" applyBorder="1"/>
    <xf numFmtId="164" fontId="3" fillId="4" borderId="15" xfId="1" applyFont="1" applyFill="1" applyBorder="1" applyAlignment="1">
      <alignment horizontal="center" vertical="center"/>
    </xf>
    <xf numFmtId="164" fontId="4" fillId="4" borderId="15" xfId="1" applyFont="1" applyFill="1" applyBorder="1" applyAlignment="1">
      <alignment vertical="center"/>
    </xf>
    <xf numFmtId="164" fontId="10" fillId="8" borderId="18" xfId="1" applyFont="1" applyFill="1" applyBorder="1" applyAlignment="1">
      <alignment horizontal="center"/>
    </xf>
    <xf numFmtId="164" fontId="4" fillId="5" borderId="15" xfId="1" applyFont="1" applyFill="1" applyBorder="1" applyAlignment="1">
      <alignment vertical="center"/>
    </xf>
    <xf numFmtId="164" fontId="14" fillId="6" borderId="9" xfId="1" applyFont="1" applyFill="1" applyBorder="1" applyAlignment="1">
      <alignment horizontal="center" wrapText="1"/>
    </xf>
    <xf numFmtId="164" fontId="3" fillId="4" borderId="15" xfId="1" applyFont="1" applyFill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3" fillId="0" borderId="15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top"/>
    </xf>
    <xf numFmtId="0" fontId="4" fillId="0" borderId="0" xfId="0" applyFont="1" applyBorder="1"/>
    <xf numFmtId="4" fontId="4" fillId="0" borderId="0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164" fontId="4" fillId="0" borderId="19" xfId="1" applyFont="1" applyBorder="1" applyAlignment="1"/>
    <xf numFmtId="164" fontId="4" fillId="0" borderId="0" xfId="1" applyFont="1" applyBorder="1" applyAlignment="1"/>
    <xf numFmtId="164" fontId="4" fillId="0" borderId="17" xfId="1" applyFont="1" applyBorder="1" applyAlignment="1"/>
    <xf numFmtId="0" fontId="4" fillId="0" borderId="0" xfId="0" applyFont="1" applyBorder="1" applyAlignment="1">
      <alignment vertical="top"/>
    </xf>
    <xf numFmtId="164" fontId="4" fillId="0" borderId="17" xfId="1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2" fontId="16" fillId="0" borderId="23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left" wrapText="1"/>
    </xf>
    <xf numFmtId="4" fontId="16" fillId="0" borderId="24" xfId="0" applyNumberFormat="1" applyFont="1" applyFill="1" applyBorder="1" applyAlignment="1">
      <alignment horizontal="right"/>
    </xf>
    <xf numFmtId="0" fontId="16" fillId="0" borderId="24" xfId="0" applyFont="1" applyFill="1" applyBorder="1" applyAlignment="1">
      <alignment horizontal="center"/>
    </xf>
    <xf numFmtId="4" fontId="16" fillId="0" borderId="25" xfId="0" applyNumberFormat="1" applyFont="1" applyFill="1" applyBorder="1" applyAlignment="1">
      <alignment horizontal="right"/>
    </xf>
    <xf numFmtId="2" fontId="16" fillId="0" borderId="19" xfId="0" applyNumberFormat="1" applyFont="1" applyFill="1" applyBorder="1" applyAlignment="1">
      <alignment horizontal="center" vertical="top"/>
    </xf>
    <xf numFmtId="49" fontId="18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 wrapText="1"/>
    </xf>
    <xf numFmtId="2" fontId="4" fillId="0" borderId="19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4" fontId="18" fillId="0" borderId="28" xfId="0" applyNumberFormat="1" applyFont="1" applyFill="1" applyBorder="1" applyAlignment="1">
      <alignment horizontal="left" vertical="top" wrapTex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10" fontId="3" fillId="0" borderId="6" xfId="2" applyNumberFormat="1" applyFont="1" applyFill="1" applyBorder="1" applyAlignment="1">
      <alignment horizontal="center" vertical="center"/>
    </xf>
    <xf numFmtId="164" fontId="3" fillId="0" borderId="1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11" xfId="1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164" fontId="3" fillId="0" borderId="13" xfId="1" applyFont="1" applyFill="1" applyBorder="1" applyAlignment="1">
      <alignment horizontal="center" vertical="center"/>
    </xf>
    <xf numFmtId="10" fontId="2" fillId="2" borderId="8" xfId="2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10" fontId="3" fillId="0" borderId="7" xfId="2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10" fontId="3" fillId="0" borderId="30" xfId="2" applyNumberFormat="1" applyFont="1" applyFill="1" applyBorder="1" applyAlignment="1">
      <alignment horizontal="center" vertical="center"/>
    </xf>
    <xf numFmtId="164" fontId="3" fillId="0" borderId="31" xfId="1" applyFont="1" applyFill="1" applyBorder="1" applyAlignment="1">
      <alignment horizontal="center" vertical="center"/>
    </xf>
    <xf numFmtId="166" fontId="3" fillId="0" borderId="1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17" xfId="1" applyFont="1" applyFill="1" applyBorder="1" applyAlignment="1">
      <alignment horizontal="right" vertical="center"/>
    </xf>
    <xf numFmtId="164" fontId="4" fillId="0" borderId="1" xfId="1" applyFont="1" applyBorder="1" applyAlignment="1">
      <alignment horizontal="center" vertical="center"/>
    </xf>
    <xf numFmtId="43" fontId="0" fillId="0" borderId="0" xfId="0" applyNumberFormat="1"/>
    <xf numFmtId="164" fontId="3" fillId="0" borderId="7" xfId="1" applyFont="1" applyFill="1" applyBorder="1" applyAlignment="1">
      <alignment vertical="center"/>
    </xf>
    <xf numFmtId="164" fontId="3" fillId="0" borderId="0" xfId="1" applyFont="1" applyFill="1" applyBorder="1" applyAlignment="1">
      <alignment vertical="center"/>
    </xf>
    <xf numFmtId="164" fontId="2" fillId="9" borderId="9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18" fillId="0" borderId="19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" fontId="6" fillId="0" borderId="26" xfId="0" applyNumberFormat="1" applyFont="1" applyFill="1" applyBorder="1" applyAlignment="1">
      <alignment horizontal="center" wrapText="1"/>
    </xf>
    <xf numFmtId="4" fontId="6" fillId="0" borderId="28" xfId="0" applyNumberFormat="1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right" vertical="top" wrapText="1"/>
    </xf>
    <xf numFmtId="0" fontId="6" fillId="0" borderId="27" xfId="0" applyFont="1" applyFill="1" applyBorder="1" applyAlignment="1">
      <alignment horizontal="right" vertical="top" wrapText="1"/>
    </xf>
    <xf numFmtId="0" fontId="17" fillId="0" borderId="19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17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18" fillId="0" borderId="19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18" fillId="0" borderId="19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8" fillId="0" borderId="17" xfId="0" applyFont="1" applyFill="1" applyBorder="1" applyAlignment="1">
      <alignment horizontal="left" wrapText="1"/>
    </xf>
  </cellXfs>
  <cellStyles count="4">
    <cellStyle name="Millares" xfId="1" builtinId="3"/>
    <cellStyle name="Millares 6" xfId="3" xr:uid="{00000000-0005-0000-0000-000001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693964</xdr:colOff>
      <xdr:row>0</xdr:row>
      <xdr:rowOff>160097</xdr:rowOff>
    </xdr:from>
    <xdr:to>
      <xdr:col>5</xdr:col>
      <xdr:colOff>642298</xdr:colOff>
      <xdr:row>4</xdr:row>
      <xdr:rowOff>83889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15893" y="160097"/>
          <a:ext cx="791976" cy="821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topLeftCell="A58" zoomScale="90" zoomScaleNormal="90" workbookViewId="0">
      <selection activeCell="H39" sqref="H39:H40"/>
    </sheetView>
  </sheetViews>
  <sheetFormatPr baseColWidth="10" defaultRowHeight="15.75" x14ac:dyDescent="0.25"/>
  <cols>
    <col min="1" max="1" width="7.625" customWidth="1"/>
    <col min="2" max="2" width="58.375" customWidth="1"/>
    <col min="6" max="6" width="11.25" style="46"/>
    <col min="8" max="8" width="11.375" bestFit="1" customWidth="1"/>
  </cols>
  <sheetData>
    <row r="1" spans="1:8" x14ac:dyDescent="0.25">
      <c r="A1" s="76"/>
      <c r="B1" s="77"/>
      <c r="C1" s="78"/>
      <c r="D1" s="79"/>
      <c r="E1" s="78"/>
      <c r="F1" s="80"/>
    </row>
    <row r="2" spans="1:8" ht="18.75" x14ac:dyDescent="0.3">
      <c r="A2" s="139" t="s">
        <v>54</v>
      </c>
      <c r="B2" s="140"/>
      <c r="C2" s="140"/>
      <c r="D2" s="140"/>
      <c r="E2" s="140"/>
      <c r="F2" s="141"/>
    </row>
    <row r="3" spans="1:8" ht="18.75" x14ac:dyDescent="0.3">
      <c r="A3" s="142" t="s">
        <v>55</v>
      </c>
      <c r="B3" s="143"/>
      <c r="C3" s="143"/>
      <c r="D3" s="143"/>
      <c r="E3" s="143"/>
      <c r="F3" s="144"/>
    </row>
    <row r="4" spans="1:8" x14ac:dyDescent="0.25">
      <c r="A4" s="145" t="s">
        <v>56</v>
      </c>
      <c r="B4" s="146"/>
      <c r="C4" s="146"/>
      <c r="D4" s="146"/>
      <c r="E4" s="146"/>
      <c r="F4" s="147"/>
    </row>
    <row r="5" spans="1:8" x14ac:dyDescent="0.25">
      <c r="A5" s="127" t="s">
        <v>66</v>
      </c>
      <c r="B5" s="128"/>
      <c r="C5" s="128"/>
      <c r="D5" s="128"/>
      <c r="E5" s="128"/>
      <c r="F5" s="129"/>
    </row>
    <row r="6" spans="1:8" ht="16.5" thickBot="1" x14ac:dyDescent="0.3">
      <c r="A6" s="81"/>
      <c r="B6" s="82"/>
      <c r="C6" s="83"/>
      <c r="D6" s="83"/>
      <c r="E6" s="83"/>
      <c r="F6" s="84"/>
    </row>
    <row r="7" spans="1:8" ht="16.5" thickBot="1" x14ac:dyDescent="0.3">
      <c r="A7" s="148" t="s">
        <v>67</v>
      </c>
      <c r="B7" s="149"/>
      <c r="C7" s="149"/>
      <c r="D7" s="137" t="s">
        <v>57</v>
      </c>
      <c r="E7" s="138"/>
      <c r="F7" s="89">
        <f>F70</f>
        <v>0</v>
      </c>
    </row>
    <row r="8" spans="1:8" ht="16.5" thickBot="1" x14ac:dyDescent="0.3">
      <c r="A8" s="150" t="s">
        <v>63</v>
      </c>
      <c r="B8" s="151"/>
      <c r="C8" s="151"/>
      <c r="D8" s="151"/>
      <c r="E8" s="151"/>
      <c r="F8" s="152"/>
    </row>
    <row r="9" spans="1:8" ht="16.5" thickBot="1" x14ac:dyDescent="0.3">
      <c r="A9" s="85"/>
      <c r="B9" s="86"/>
      <c r="C9" s="87"/>
      <c r="D9" s="88"/>
      <c r="E9" s="135" t="s">
        <v>58</v>
      </c>
      <c r="F9" s="136"/>
    </row>
    <row r="10" spans="1:8" ht="17.25" customHeight="1" thickBot="1" x14ac:dyDescent="0.3">
      <c r="A10" s="33" t="s">
        <v>34</v>
      </c>
      <c r="B10" s="32" t="s">
        <v>35</v>
      </c>
      <c r="C10" s="32" t="s">
        <v>36</v>
      </c>
      <c r="D10" s="32" t="s">
        <v>37</v>
      </c>
      <c r="E10" s="32" t="s">
        <v>38</v>
      </c>
      <c r="F10" s="47" t="s">
        <v>39</v>
      </c>
    </row>
    <row r="11" spans="1:8" ht="17.25" customHeight="1" thickBot="1" x14ac:dyDescent="0.3">
      <c r="A11" s="34"/>
      <c r="B11" s="19"/>
      <c r="C11" s="19"/>
      <c r="D11" s="19"/>
      <c r="E11" s="19"/>
      <c r="F11" s="48"/>
    </row>
    <row r="12" spans="1:8" ht="17.25" customHeight="1" thickBot="1" x14ac:dyDescent="0.3">
      <c r="A12" s="22">
        <v>1</v>
      </c>
      <c r="B12" s="23" t="s">
        <v>40</v>
      </c>
      <c r="C12" s="24"/>
      <c r="D12" s="24"/>
      <c r="E12" s="24"/>
      <c r="F12" s="49"/>
      <c r="H12" s="46"/>
    </row>
    <row r="13" spans="1:8" ht="17.25" customHeight="1" x14ac:dyDescent="0.25">
      <c r="A13" s="35">
        <v>1</v>
      </c>
      <c r="B13" s="20" t="s">
        <v>41</v>
      </c>
      <c r="C13" s="21">
        <v>1</v>
      </c>
      <c r="D13" s="21" t="s">
        <v>16</v>
      </c>
      <c r="E13" s="120"/>
      <c r="F13" s="50">
        <f>E13*C13</f>
        <v>0</v>
      </c>
      <c r="H13" s="46"/>
    </row>
    <row r="14" spans="1:8" ht="17.25" customHeight="1" thickBot="1" x14ac:dyDescent="0.3">
      <c r="A14" s="114">
        <v>2</v>
      </c>
      <c r="B14" s="115" t="s">
        <v>62</v>
      </c>
      <c r="C14" s="116">
        <v>3</v>
      </c>
      <c r="D14" s="116" t="s">
        <v>2</v>
      </c>
      <c r="E14" s="121"/>
      <c r="F14" s="117">
        <f>E14*C14</f>
        <v>0</v>
      </c>
      <c r="H14" s="119"/>
    </row>
    <row r="15" spans="1:8" ht="17.25" customHeight="1" thickBot="1" x14ac:dyDescent="0.3">
      <c r="A15" s="36"/>
      <c r="B15" s="27" t="s">
        <v>42</v>
      </c>
      <c r="C15" s="28"/>
      <c r="D15" s="29"/>
      <c r="E15" s="30"/>
      <c r="F15" s="51">
        <f>SUM(F13:F14)</f>
        <v>0</v>
      </c>
    </row>
    <row r="16" spans="1:8" ht="17.25" customHeight="1" thickBot="1" x14ac:dyDescent="0.3">
      <c r="A16" s="37"/>
      <c r="B16" s="17"/>
      <c r="C16" s="18"/>
      <c r="D16" s="17"/>
      <c r="E16" s="18"/>
      <c r="F16" s="52"/>
    </row>
    <row r="17" spans="1:12" ht="16.149999999999999" customHeight="1" thickBot="1" x14ac:dyDescent="0.3">
      <c r="A17" s="22">
        <v>2</v>
      </c>
      <c r="B17" s="23" t="s">
        <v>0</v>
      </c>
      <c r="C17" s="24"/>
      <c r="D17" s="24"/>
      <c r="E17" s="24"/>
      <c r="F17" s="49"/>
      <c r="K17" s="1"/>
      <c r="L17" s="1"/>
    </row>
    <row r="18" spans="1:12" ht="16.5" thickBot="1" x14ac:dyDescent="0.3">
      <c r="A18" s="38"/>
      <c r="B18" s="2"/>
      <c r="C18" s="3"/>
      <c r="D18" s="3"/>
      <c r="E18" s="3"/>
      <c r="F18" s="53"/>
      <c r="K18" s="1"/>
      <c r="L18" s="1"/>
    </row>
    <row r="19" spans="1:12" ht="32.450000000000003" customHeight="1" thickBot="1" x14ac:dyDescent="0.3">
      <c r="A19" s="26">
        <v>1</v>
      </c>
      <c r="B19" s="25" t="s">
        <v>64</v>
      </c>
      <c r="C19" s="24"/>
      <c r="D19" s="24"/>
      <c r="E19" s="24"/>
      <c r="F19" s="49"/>
      <c r="K19" s="1"/>
      <c r="L19" s="1"/>
    </row>
    <row r="20" spans="1:12" x14ac:dyDescent="0.25">
      <c r="A20" s="39">
        <v>1</v>
      </c>
      <c r="B20" s="4" t="s">
        <v>1</v>
      </c>
      <c r="C20" s="5">
        <v>1</v>
      </c>
      <c r="D20" s="5" t="s">
        <v>2</v>
      </c>
      <c r="E20" s="118"/>
      <c r="F20" s="54">
        <f>E20*C20</f>
        <v>0</v>
      </c>
      <c r="K20" s="1"/>
      <c r="L20" s="1"/>
    </row>
    <row r="21" spans="1:12" x14ac:dyDescent="0.25">
      <c r="A21" s="39">
        <v>2</v>
      </c>
      <c r="B21" s="4" t="s">
        <v>3</v>
      </c>
      <c r="C21" s="5">
        <v>16</v>
      </c>
      <c r="D21" s="5" t="s">
        <v>4</v>
      </c>
      <c r="E21" s="118"/>
      <c r="F21" s="54">
        <f t="shared" ref="F21:F27" si="0">E21*C21</f>
        <v>0</v>
      </c>
    </row>
    <row r="22" spans="1:12" x14ac:dyDescent="0.25">
      <c r="A22" s="39">
        <v>3</v>
      </c>
      <c r="B22" s="4" t="s">
        <v>5</v>
      </c>
      <c r="C22" s="5">
        <f>8*2*0.6</f>
        <v>9.6</v>
      </c>
      <c r="D22" s="5" t="s">
        <v>6</v>
      </c>
      <c r="E22" s="118"/>
      <c r="F22" s="54">
        <f t="shared" si="0"/>
        <v>0</v>
      </c>
    </row>
    <row r="23" spans="1:12" x14ac:dyDescent="0.25">
      <c r="A23" s="39">
        <v>4</v>
      </c>
      <c r="B23" s="4" t="s">
        <v>7</v>
      </c>
      <c r="C23" s="5">
        <f>8*2*0.2</f>
        <v>3.2</v>
      </c>
      <c r="D23" s="5" t="s">
        <v>8</v>
      </c>
      <c r="E23" s="118"/>
      <c r="F23" s="54">
        <f t="shared" si="0"/>
        <v>0</v>
      </c>
    </row>
    <row r="24" spans="1:12" x14ac:dyDescent="0.25">
      <c r="A24" s="39">
        <v>5</v>
      </c>
      <c r="B24" s="4" t="s">
        <v>9</v>
      </c>
      <c r="C24" s="5">
        <f>C22*1.3</f>
        <v>12.48</v>
      </c>
      <c r="D24" s="5" t="s">
        <v>8</v>
      </c>
      <c r="E24" s="118"/>
      <c r="F24" s="54">
        <f t="shared" si="0"/>
        <v>0</v>
      </c>
    </row>
    <row r="25" spans="1:12" x14ac:dyDescent="0.25">
      <c r="A25" s="39">
        <v>6</v>
      </c>
      <c r="B25" s="4" t="s">
        <v>10</v>
      </c>
      <c r="C25" s="5">
        <f>C23*1.21</f>
        <v>3.8719999999999999</v>
      </c>
      <c r="D25" s="5" t="s">
        <v>8</v>
      </c>
      <c r="E25" s="118"/>
      <c r="F25" s="54">
        <f t="shared" si="0"/>
        <v>0</v>
      </c>
    </row>
    <row r="26" spans="1:12" ht="25.9" customHeight="1" x14ac:dyDescent="0.25">
      <c r="A26" s="39">
        <v>7</v>
      </c>
      <c r="B26" s="6" t="s">
        <v>11</v>
      </c>
      <c r="C26" s="5">
        <f>8*2*0.2</f>
        <v>3.2</v>
      </c>
      <c r="D26" s="5" t="s">
        <v>8</v>
      </c>
      <c r="E26" s="118"/>
      <c r="F26" s="54">
        <f t="shared" si="0"/>
        <v>0</v>
      </c>
    </row>
    <row r="27" spans="1:12" ht="16.5" thickBot="1" x14ac:dyDescent="0.3">
      <c r="A27" s="39">
        <v>8</v>
      </c>
      <c r="B27" s="6" t="s">
        <v>12</v>
      </c>
      <c r="C27" s="5">
        <f>8*2*0.4</f>
        <v>6.4</v>
      </c>
      <c r="D27" s="5" t="s">
        <v>8</v>
      </c>
      <c r="E27" s="118"/>
      <c r="F27" s="54">
        <f t="shared" si="0"/>
        <v>0</v>
      </c>
    </row>
    <row r="28" spans="1:12" ht="17.25" customHeight="1" thickBot="1" x14ac:dyDescent="0.3">
      <c r="A28" s="40"/>
      <c r="B28" s="27" t="s">
        <v>59</v>
      </c>
      <c r="C28" s="27"/>
      <c r="D28" s="27"/>
      <c r="E28" s="27"/>
      <c r="F28" s="55">
        <f>SUM(F20:F27)</f>
        <v>0</v>
      </c>
    </row>
    <row r="29" spans="1:12" ht="16.5" thickBot="1" x14ac:dyDescent="0.3">
      <c r="A29" s="41"/>
      <c r="B29" s="6"/>
      <c r="C29" s="5"/>
      <c r="D29" s="5"/>
      <c r="E29" s="5"/>
      <c r="F29" s="56"/>
    </row>
    <row r="30" spans="1:12" ht="27" thickBot="1" x14ac:dyDescent="0.3">
      <c r="A30" s="42">
        <v>2</v>
      </c>
      <c r="B30" s="25" t="s">
        <v>65</v>
      </c>
      <c r="C30" s="25"/>
      <c r="D30" s="25"/>
      <c r="E30" s="25"/>
      <c r="F30" s="57"/>
    </row>
    <row r="31" spans="1:12" x14ac:dyDescent="0.25">
      <c r="A31" s="39">
        <v>1</v>
      </c>
      <c r="B31" s="4" t="s">
        <v>1</v>
      </c>
      <c r="C31" s="5">
        <v>1</v>
      </c>
      <c r="D31" s="5" t="s">
        <v>2</v>
      </c>
      <c r="E31" s="118"/>
      <c r="F31" s="54">
        <f>E31*C31</f>
        <v>0</v>
      </c>
    </row>
    <row r="32" spans="1:12" x14ac:dyDescent="0.25">
      <c r="A32" s="39">
        <v>2</v>
      </c>
      <c r="B32" s="4" t="s">
        <v>3</v>
      </c>
      <c r="C32" s="5">
        <v>23.4</v>
      </c>
      <c r="D32" s="5" t="s">
        <v>4</v>
      </c>
      <c r="E32" s="118"/>
      <c r="F32" s="54">
        <f t="shared" ref="F32:F36" si="1">E32*C32</f>
        <v>0</v>
      </c>
    </row>
    <row r="33" spans="1:8" x14ac:dyDescent="0.25">
      <c r="A33" s="39">
        <v>3</v>
      </c>
      <c r="B33" s="4" t="s">
        <v>13</v>
      </c>
      <c r="C33" s="5">
        <f>11.7*2.5</f>
        <v>29.25</v>
      </c>
      <c r="D33" s="5" t="s">
        <v>14</v>
      </c>
      <c r="E33" s="118"/>
      <c r="F33" s="54">
        <f t="shared" si="1"/>
        <v>0</v>
      </c>
    </row>
    <row r="34" spans="1:8" x14ac:dyDescent="0.25">
      <c r="A34" s="39">
        <v>4</v>
      </c>
      <c r="B34" s="4" t="s">
        <v>9</v>
      </c>
      <c r="C34" s="5">
        <f>C33*1.3</f>
        <v>38.024999999999999</v>
      </c>
      <c r="D34" s="5" t="s">
        <v>8</v>
      </c>
      <c r="E34" s="118"/>
      <c r="F34" s="54">
        <f t="shared" si="1"/>
        <v>0</v>
      </c>
    </row>
    <row r="35" spans="1:8" ht="27" customHeight="1" x14ac:dyDescent="0.25">
      <c r="A35" s="39">
        <v>5</v>
      </c>
      <c r="B35" s="6" t="s">
        <v>15</v>
      </c>
      <c r="C35" s="5">
        <f>8.6*2.5*0.2</f>
        <v>4.3</v>
      </c>
      <c r="D35" s="5" t="s">
        <v>8</v>
      </c>
      <c r="E35" s="118"/>
      <c r="F35" s="54">
        <f t="shared" si="1"/>
        <v>0</v>
      </c>
    </row>
    <row r="36" spans="1:8" ht="16.5" thickBot="1" x14ac:dyDescent="0.3">
      <c r="A36" s="39">
        <v>6</v>
      </c>
      <c r="B36" s="6" t="s">
        <v>12</v>
      </c>
      <c r="C36" s="5">
        <f>8.3*2.5*0.4</f>
        <v>8.3000000000000007</v>
      </c>
      <c r="D36" s="5" t="s">
        <v>8</v>
      </c>
      <c r="E36" s="118"/>
      <c r="F36" s="54">
        <f t="shared" si="1"/>
        <v>0</v>
      </c>
    </row>
    <row r="37" spans="1:8" ht="17.25" customHeight="1" thickBot="1" x14ac:dyDescent="0.3">
      <c r="A37" s="31"/>
      <c r="B37" s="27" t="s">
        <v>42</v>
      </c>
      <c r="C37" s="28"/>
      <c r="D37" s="29"/>
      <c r="E37" s="30"/>
      <c r="F37" s="51">
        <f>SUM(F31:F36)</f>
        <v>0</v>
      </c>
    </row>
    <row r="38" spans="1:8" ht="16.5" thickBot="1" x14ac:dyDescent="0.3">
      <c r="A38" s="41"/>
      <c r="B38" s="6"/>
      <c r="C38" s="5"/>
      <c r="D38" s="5"/>
      <c r="E38" s="5"/>
      <c r="F38" s="56"/>
    </row>
    <row r="39" spans="1:8" ht="27" thickBot="1" x14ac:dyDescent="0.3">
      <c r="A39" s="42">
        <v>3</v>
      </c>
      <c r="B39" s="25" t="s">
        <v>17</v>
      </c>
      <c r="C39" s="25"/>
      <c r="D39" s="25"/>
      <c r="E39" s="25"/>
      <c r="F39" s="57"/>
      <c r="H39" s="46"/>
    </row>
    <row r="40" spans="1:8" x14ac:dyDescent="0.25">
      <c r="A40" s="39">
        <v>1</v>
      </c>
      <c r="B40" s="4" t="s">
        <v>1</v>
      </c>
      <c r="C40" s="5">
        <v>1</v>
      </c>
      <c r="D40" s="5" t="s">
        <v>2</v>
      </c>
      <c r="E40" s="118"/>
      <c r="F40" s="54">
        <f>E40*C40</f>
        <v>0</v>
      </c>
      <c r="H40" s="119"/>
    </row>
    <row r="41" spans="1:8" ht="19.899999999999999" customHeight="1" x14ac:dyDescent="0.25">
      <c r="A41" s="39">
        <v>2</v>
      </c>
      <c r="B41" s="4" t="s">
        <v>3</v>
      </c>
      <c r="C41" s="5">
        <v>22</v>
      </c>
      <c r="D41" s="5" t="s">
        <v>4</v>
      </c>
      <c r="E41" s="118"/>
      <c r="F41" s="54">
        <f t="shared" ref="F41:F47" si="2">E41*C41</f>
        <v>0</v>
      </c>
    </row>
    <row r="42" spans="1:8" x14ac:dyDescent="0.25">
      <c r="A42" s="39">
        <v>3</v>
      </c>
      <c r="B42" s="4" t="s">
        <v>5</v>
      </c>
      <c r="C42" s="5">
        <f>11*2.5*0.6</f>
        <v>16.5</v>
      </c>
      <c r="D42" s="5" t="s">
        <v>6</v>
      </c>
      <c r="E42" s="118"/>
      <c r="F42" s="54">
        <f t="shared" si="2"/>
        <v>0</v>
      </c>
    </row>
    <row r="43" spans="1:8" x14ac:dyDescent="0.25">
      <c r="A43" s="39">
        <v>4</v>
      </c>
      <c r="B43" s="4" t="s">
        <v>7</v>
      </c>
      <c r="C43" s="5">
        <f>11*2.5*0.2</f>
        <v>5.5</v>
      </c>
      <c r="D43" s="5" t="s">
        <v>16</v>
      </c>
      <c r="E43" s="118"/>
      <c r="F43" s="54">
        <f t="shared" si="2"/>
        <v>0</v>
      </c>
    </row>
    <row r="44" spans="1:8" x14ac:dyDescent="0.25">
      <c r="A44" s="39">
        <v>5</v>
      </c>
      <c r="B44" s="4" t="s">
        <v>9</v>
      </c>
      <c r="C44" s="5">
        <f>C42*1.3</f>
        <v>21.45</v>
      </c>
      <c r="D44" s="5" t="s">
        <v>8</v>
      </c>
      <c r="E44" s="118"/>
      <c r="F44" s="54">
        <f t="shared" si="2"/>
        <v>0</v>
      </c>
    </row>
    <row r="45" spans="1:8" x14ac:dyDescent="0.25">
      <c r="A45" s="39">
        <v>6</v>
      </c>
      <c r="B45" s="4" t="s">
        <v>10</v>
      </c>
      <c r="C45" s="5">
        <f>C43*1.21</f>
        <v>6.6549999999999994</v>
      </c>
      <c r="D45" s="5" t="s">
        <v>8</v>
      </c>
      <c r="E45" s="118"/>
      <c r="F45" s="54">
        <f t="shared" si="2"/>
        <v>0</v>
      </c>
    </row>
    <row r="46" spans="1:8" x14ac:dyDescent="0.25">
      <c r="A46" s="39">
        <v>7</v>
      </c>
      <c r="B46" s="6" t="s">
        <v>15</v>
      </c>
      <c r="C46" s="5">
        <f>11*2.5*0.2</f>
        <v>5.5</v>
      </c>
      <c r="D46" s="5" t="s">
        <v>8</v>
      </c>
      <c r="E46" s="118"/>
      <c r="F46" s="54">
        <f t="shared" si="2"/>
        <v>0</v>
      </c>
    </row>
    <row r="47" spans="1:8" ht="16.5" thickBot="1" x14ac:dyDescent="0.3">
      <c r="A47" s="39">
        <v>8</v>
      </c>
      <c r="B47" s="6" t="s">
        <v>12</v>
      </c>
      <c r="C47" s="5">
        <f>11*2.5*0.4</f>
        <v>11</v>
      </c>
      <c r="D47" s="5" t="s">
        <v>8</v>
      </c>
      <c r="E47" s="118"/>
      <c r="F47" s="54">
        <f t="shared" si="2"/>
        <v>0</v>
      </c>
    </row>
    <row r="48" spans="1:8" ht="17.25" customHeight="1" thickBot="1" x14ac:dyDescent="0.3">
      <c r="A48" s="31"/>
      <c r="B48" s="27" t="s">
        <v>60</v>
      </c>
      <c r="C48" s="28"/>
      <c r="D48" s="29"/>
      <c r="E48" s="30"/>
      <c r="F48" s="51">
        <f>SUM(F40:F47)</f>
        <v>0</v>
      </c>
    </row>
    <row r="49" spans="1:8" ht="16.5" thickBot="1" x14ac:dyDescent="0.3">
      <c r="A49" s="43"/>
      <c r="B49" s="7"/>
      <c r="C49" s="8"/>
      <c r="D49" s="8"/>
      <c r="E49" s="9"/>
      <c r="F49" s="58"/>
    </row>
    <row r="50" spans="1:8" ht="16.5" thickBot="1" x14ac:dyDescent="0.3">
      <c r="A50" s="42">
        <v>4</v>
      </c>
      <c r="B50" s="25" t="s">
        <v>18</v>
      </c>
      <c r="C50" s="25"/>
      <c r="D50" s="25"/>
      <c r="E50" s="25"/>
      <c r="F50" s="57"/>
    </row>
    <row r="51" spans="1:8" ht="16.5" thickBot="1" x14ac:dyDescent="0.3">
      <c r="A51" s="44"/>
      <c r="B51" s="10"/>
      <c r="C51" s="10">
        <v>1</v>
      </c>
      <c r="D51" s="10" t="s">
        <v>2</v>
      </c>
      <c r="E51" s="11"/>
      <c r="F51" s="59">
        <f>E51*C51</f>
        <v>0</v>
      </c>
    </row>
    <row r="52" spans="1:8" ht="16.5" thickBot="1" x14ac:dyDescent="0.3">
      <c r="A52" s="31"/>
      <c r="B52" s="27" t="s">
        <v>61</v>
      </c>
      <c r="C52" s="28"/>
      <c r="D52" s="29"/>
      <c r="E52" s="30"/>
      <c r="F52" s="51">
        <f>SUM(F51)</f>
        <v>0</v>
      </c>
    </row>
    <row r="53" spans="1:8" ht="16.5" thickBot="1" x14ac:dyDescent="0.3">
      <c r="A53" s="99"/>
      <c r="B53" s="100"/>
      <c r="C53" s="100"/>
      <c r="D53" s="100"/>
      <c r="E53" s="100"/>
      <c r="F53" s="101"/>
    </row>
    <row r="54" spans="1:8" ht="16.5" thickBot="1" x14ac:dyDescent="0.3">
      <c r="A54" s="95"/>
      <c r="B54" s="96" t="s">
        <v>19</v>
      </c>
      <c r="C54" s="97"/>
      <c r="D54" s="105"/>
      <c r="E54" s="106"/>
      <c r="F54" s="98">
        <f>F51+F48+F37+F28+F15</f>
        <v>0</v>
      </c>
    </row>
    <row r="55" spans="1:8" x14ac:dyDescent="0.25">
      <c r="A55" s="102"/>
      <c r="B55" s="103" t="s">
        <v>20</v>
      </c>
      <c r="C55" s="21"/>
      <c r="D55" s="21"/>
      <c r="E55" s="21"/>
      <c r="F55" s="104"/>
    </row>
    <row r="56" spans="1:8" x14ac:dyDescent="0.25">
      <c r="A56" s="45"/>
      <c r="B56" s="13" t="s">
        <v>21</v>
      </c>
      <c r="C56" s="14">
        <v>0.1</v>
      </c>
      <c r="D56" s="15"/>
      <c r="E56" s="12"/>
      <c r="F56" s="60">
        <f>F54*C56</f>
        <v>0</v>
      </c>
    </row>
    <row r="57" spans="1:8" x14ac:dyDescent="0.25">
      <c r="A57" s="45"/>
      <c r="B57" s="16" t="s">
        <v>22</v>
      </c>
      <c r="C57" s="14">
        <v>0.03</v>
      </c>
      <c r="D57" s="15"/>
      <c r="E57" s="12"/>
      <c r="F57" s="60">
        <f>F54*C57</f>
        <v>0</v>
      </c>
    </row>
    <row r="58" spans="1:8" x14ac:dyDescent="0.25">
      <c r="A58" s="45"/>
      <c r="B58" s="16" t="s">
        <v>23</v>
      </c>
      <c r="C58" s="14">
        <v>0.04</v>
      </c>
      <c r="D58" s="15"/>
      <c r="E58" s="12"/>
      <c r="F58" s="60">
        <f>F54*C58</f>
        <v>0</v>
      </c>
    </row>
    <row r="59" spans="1:8" x14ac:dyDescent="0.25">
      <c r="A59" s="45"/>
      <c r="B59" s="16" t="s">
        <v>24</v>
      </c>
      <c r="C59" s="14">
        <v>0.01</v>
      </c>
      <c r="D59" s="15"/>
      <c r="E59" s="12"/>
      <c r="F59" s="60">
        <f>F54*C59</f>
        <v>0</v>
      </c>
    </row>
    <row r="60" spans="1:8" x14ac:dyDescent="0.25">
      <c r="A60" s="45"/>
      <c r="B60" s="16" t="s">
        <v>25</v>
      </c>
      <c r="C60" s="14">
        <v>0.01</v>
      </c>
      <c r="D60" s="15"/>
      <c r="E60" s="12"/>
      <c r="F60" s="60">
        <f>F54*C60</f>
        <v>0</v>
      </c>
    </row>
    <row r="61" spans="1:8" x14ac:dyDescent="0.25">
      <c r="A61" s="45"/>
      <c r="B61" s="16" t="s">
        <v>26</v>
      </c>
      <c r="C61" s="14">
        <v>0.05</v>
      </c>
      <c r="D61" s="15"/>
      <c r="E61" s="12"/>
      <c r="F61" s="60">
        <f>F54*C61</f>
        <v>0</v>
      </c>
    </row>
    <row r="62" spans="1:8" x14ac:dyDescent="0.25">
      <c r="A62" s="45"/>
      <c r="B62" s="16" t="s">
        <v>27</v>
      </c>
      <c r="C62" s="14">
        <v>0.18</v>
      </c>
      <c r="D62" s="15"/>
      <c r="E62" s="12"/>
      <c r="F62" s="60">
        <f>F56*C62</f>
        <v>0</v>
      </c>
    </row>
    <row r="63" spans="1:8" ht="16.5" thickBot="1" x14ac:dyDescent="0.3">
      <c r="A63" s="45"/>
      <c r="B63" s="16" t="s">
        <v>28</v>
      </c>
      <c r="C63" s="15">
        <v>1E-3</v>
      </c>
      <c r="D63" s="12"/>
      <c r="E63" s="12"/>
      <c r="F63" s="60">
        <f>F54*C63</f>
        <v>0</v>
      </c>
    </row>
    <row r="64" spans="1:8" ht="16.5" thickBot="1" x14ac:dyDescent="0.3">
      <c r="A64" s="95"/>
      <c r="B64" s="96" t="s">
        <v>29</v>
      </c>
      <c r="C64" s="97"/>
      <c r="D64" s="97"/>
      <c r="E64" s="106"/>
      <c r="F64" s="98">
        <f>SUM(F56:F63)</f>
        <v>0</v>
      </c>
      <c r="H64" s="46"/>
    </row>
    <row r="65" spans="1:8" ht="16.5" thickBot="1" x14ac:dyDescent="0.3">
      <c r="A65" s="109"/>
      <c r="B65" s="110"/>
      <c r="C65" s="111"/>
      <c r="D65" s="112"/>
      <c r="E65" s="111"/>
      <c r="F65" s="113"/>
      <c r="H65" s="46"/>
    </row>
    <row r="66" spans="1:8" ht="16.5" thickBot="1" x14ac:dyDescent="0.3">
      <c r="A66" s="95"/>
      <c r="B66" s="96" t="s">
        <v>30</v>
      </c>
      <c r="C66" s="97"/>
      <c r="D66" s="97"/>
      <c r="E66" s="106"/>
      <c r="F66" s="98">
        <f>F54+F64</f>
        <v>0</v>
      </c>
      <c r="H66" s="119"/>
    </row>
    <row r="67" spans="1:8" x14ac:dyDescent="0.25">
      <c r="A67" s="107"/>
      <c r="B67" s="103" t="s">
        <v>31</v>
      </c>
      <c r="C67" s="21"/>
      <c r="D67" s="108"/>
      <c r="E67" s="21"/>
      <c r="F67" s="104"/>
    </row>
    <row r="68" spans="1:8" x14ac:dyDescent="0.25">
      <c r="A68" s="45"/>
      <c r="B68" s="13" t="s">
        <v>32</v>
      </c>
      <c r="C68" s="12"/>
      <c r="D68" s="14">
        <v>0.05</v>
      </c>
      <c r="E68" s="12"/>
      <c r="F68" s="60">
        <f>F54*D68</f>
        <v>0</v>
      </c>
    </row>
    <row r="69" spans="1:8" ht="16.5" thickBot="1" x14ac:dyDescent="0.3">
      <c r="A69" s="90"/>
      <c r="B69" s="91"/>
      <c r="C69" s="92"/>
      <c r="D69" s="93"/>
      <c r="E69" s="92"/>
      <c r="F69" s="94"/>
    </row>
    <row r="70" spans="1:8" ht="16.5" thickBot="1" x14ac:dyDescent="0.3">
      <c r="A70" s="95"/>
      <c r="B70" s="96" t="s">
        <v>33</v>
      </c>
      <c r="C70" s="97"/>
      <c r="D70" s="97"/>
      <c r="E70" s="97"/>
      <c r="F70" s="122">
        <f>F66+F68</f>
        <v>0</v>
      </c>
    </row>
    <row r="71" spans="1:8" x14ac:dyDescent="0.25">
      <c r="A71" s="61" t="s">
        <v>43</v>
      </c>
      <c r="B71" s="62" t="s">
        <v>44</v>
      </c>
      <c r="C71" s="63"/>
      <c r="D71" s="62"/>
      <c r="E71" s="63"/>
      <c r="F71" s="64"/>
    </row>
    <row r="72" spans="1:8" x14ac:dyDescent="0.25">
      <c r="A72" s="61" t="s">
        <v>45</v>
      </c>
      <c r="B72" s="62" t="s">
        <v>46</v>
      </c>
      <c r="C72" s="63"/>
      <c r="D72" s="62"/>
      <c r="E72" s="63"/>
      <c r="F72" s="64"/>
    </row>
    <row r="73" spans="1:8" x14ac:dyDescent="0.25">
      <c r="A73" s="65"/>
      <c r="B73" s="66"/>
      <c r="C73" s="66"/>
      <c r="D73" s="66"/>
      <c r="E73" s="66"/>
      <c r="F73" s="67"/>
    </row>
    <row r="74" spans="1:8" x14ac:dyDescent="0.25">
      <c r="A74" s="130" t="s">
        <v>47</v>
      </c>
      <c r="B74" s="125"/>
      <c r="C74" s="68"/>
      <c r="D74" s="68"/>
      <c r="E74" s="68" t="s">
        <v>48</v>
      </c>
      <c r="F74" s="69"/>
    </row>
    <row r="75" spans="1:8" x14ac:dyDescent="0.25">
      <c r="A75" s="70"/>
      <c r="B75" s="71"/>
      <c r="C75" s="71"/>
      <c r="D75" s="71"/>
      <c r="E75" s="71"/>
      <c r="F75" s="72"/>
    </row>
    <row r="76" spans="1:8" x14ac:dyDescent="0.25">
      <c r="A76" s="123" t="s">
        <v>49</v>
      </c>
      <c r="B76" s="124"/>
      <c r="C76" s="131" t="s">
        <v>49</v>
      </c>
      <c r="D76" s="131"/>
      <c r="E76" s="131"/>
      <c r="F76" s="132"/>
    </row>
    <row r="77" spans="1:8" x14ac:dyDescent="0.25">
      <c r="A77" s="133" t="s">
        <v>50</v>
      </c>
      <c r="B77" s="134"/>
      <c r="C77" s="131" t="s">
        <v>51</v>
      </c>
      <c r="D77" s="131"/>
      <c r="E77" s="131"/>
      <c r="F77" s="132"/>
    </row>
    <row r="78" spans="1:8" x14ac:dyDescent="0.25">
      <c r="A78" s="123" t="s">
        <v>52</v>
      </c>
      <c r="B78" s="124"/>
      <c r="C78" s="125" t="s">
        <v>53</v>
      </c>
      <c r="D78" s="125"/>
      <c r="E78" s="125"/>
      <c r="F78" s="126"/>
    </row>
    <row r="79" spans="1:8" ht="21" thickBot="1" x14ac:dyDescent="0.35">
      <c r="A79" s="73"/>
      <c r="B79" s="74"/>
      <c r="C79" s="74"/>
      <c r="D79" s="74"/>
      <c r="E79" s="74"/>
      <c r="F79" s="75"/>
    </row>
  </sheetData>
  <mergeCells count="15">
    <mergeCell ref="A2:F2"/>
    <mergeCell ref="A3:F3"/>
    <mergeCell ref="A4:F4"/>
    <mergeCell ref="A7:C7"/>
    <mergeCell ref="A8:F8"/>
    <mergeCell ref="A78:B78"/>
    <mergeCell ref="C78:F78"/>
    <mergeCell ref="A5:F5"/>
    <mergeCell ref="A74:B74"/>
    <mergeCell ref="A76:B76"/>
    <mergeCell ref="C76:F76"/>
    <mergeCell ref="A77:B77"/>
    <mergeCell ref="C77:F77"/>
    <mergeCell ref="E9:F9"/>
    <mergeCell ref="D7:E7"/>
  </mergeCells>
  <printOptions horizontalCentered="1"/>
  <pageMargins left="0" right="0" top="0.75" bottom="0.75" header="0.3" footer="0.3"/>
  <pageSetup scale="87" fitToHeight="0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Relyn Antonio De la Paz</dc:creator>
  <cp:lastModifiedBy>Emilia Sarmiento</cp:lastModifiedBy>
  <cp:lastPrinted>2022-10-31T18:27:18Z</cp:lastPrinted>
  <dcterms:created xsi:type="dcterms:W3CDTF">2022-10-13T14:44:20Z</dcterms:created>
  <dcterms:modified xsi:type="dcterms:W3CDTF">2022-11-18T16:46:56Z</dcterms:modified>
</cp:coreProperties>
</file>