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091F2250-8BAB-4E67-A804-E18D97BE8B9D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Contenes'!$A$1:$F$67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Contenes'!$1:$8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13" i="21" l="1"/>
  <c r="F12" i="21"/>
  <c r="F37" i="21" l="1"/>
  <c r="F36" i="21"/>
  <c r="F35" i="21"/>
  <c r="F34" i="21"/>
  <c r="F33" i="21"/>
  <c r="F29" i="21"/>
  <c r="F28" i="21"/>
  <c r="F24" i="21"/>
  <c r="F23" i="21"/>
  <c r="F19" i="21"/>
  <c r="F18" i="21"/>
  <c r="F17" i="21"/>
  <c r="F11" i="21"/>
  <c r="F14" i="21" s="1"/>
  <c r="F20" i="21" l="1"/>
  <c r="F38" i="21"/>
  <c r="F30" i="21"/>
  <c r="F25" i="21"/>
  <c r="F40" i="21" l="1"/>
  <c r="F42" i="21" s="1"/>
  <c r="G91" i="22"/>
  <c r="G90" i="22"/>
  <c r="G89" i="22"/>
  <c r="G88" i="22"/>
  <c r="G87" i="22"/>
  <c r="G86" i="22"/>
  <c r="G85" i="22"/>
  <c r="G84" i="22"/>
  <c r="G93" i="22" l="1"/>
  <c r="F48" i="21" l="1"/>
  <c r="F44" i="21"/>
  <c r="F49" i="21"/>
  <c r="F53" i="21"/>
  <c r="F50" i="21"/>
  <c r="F52" i="21"/>
  <c r="F47" i="21"/>
  <c r="F51" i="21"/>
  <c r="E78" i="22"/>
  <c r="F78" i="22" s="1"/>
  <c r="F77" i="22"/>
  <c r="G64" i="22"/>
  <c r="F54" i="21" l="1"/>
  <c r="F56" i="21" s="1"/>
  <c r="F58" i="21" s="1"/>
  <c r="F60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G17" i="22"/>
  <c r="G15" i="22"/>
  <c r="F23" i="22" l="1"/>
  <c r="G23" i="22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<sst xmlns="http://schemas.openxmlformats.org/spreadsheetml/2006/main" count="244" uniqueCount="171">
  <si>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</si>
  <si>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</si>
  <si>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</si>
  <si>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</si>
  <si>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</si>
  <si>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</si>
  <si>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</si>
  <si>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</si>
  <si>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</si>
  <si>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</si>
  <si>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</si>
  <si>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</si>
  <si>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</si>
  <si>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</si>
  <si>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</si>
  <si>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</si>
  <si>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</si>
  <si>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</si>
  <si>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</si>
  <si>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</si>
  <si>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</si>
  <si>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</si>
  <si>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</si>
  <si>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</si>
  <si>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</si>
  <si>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</si>
  <si>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</si>
  <si>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Nota 2:</t>
  </si>
  <si>
    <t>SUB-TOTAL 1</t>
  </si>
  <si>
    <t>SUB-TOTAL 2</t>
  </si>
  <si>
    <t>SUB-TOTAL 3</t>
  </si>
  <si>
    <t>SUB-TOTAL 4</t>
  </si>
  <si>
    <t>Codia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</si>
  <si>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</si>
  <si>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</si>
  <si>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</si>
  <si>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</si>
  <si>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</si>
  <si>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</si>
  <si>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</si>
  <si>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</si>
  <si>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</si>
  <si>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</si>
  <si>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</si>
  <si>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</si>
  <si>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</si>
  <si>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</si>
  <si>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</si>
  <si>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</si>
  <si>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</si>
  <si>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</si>
  <si>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</si>
  <si>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</si>
  <si>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</si>
  <si>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</si>
  <si>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</si>
  <si>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</si>
  <si>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</si>
  <si>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</si>
  <si>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</si>
  <si>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</si>
  <si>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</si>
  <si>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</si>
  <si>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</si>
  <si>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</si>
  <si>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</si>
  <si>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</si>
  <si>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</si>
  <si>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</si>
  <si>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</si>
  <si>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</si>
  <si>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</si>
  <si>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</si>
  <si>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</si>
  <si>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</si>
  <si>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</si>
  <si>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</si>
  <si>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</si>
  <si>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</si>
  <si>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</si>
  <si>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</si>
  <si>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</si>
  <si>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</si>
  <si>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</si>
  <si>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</si>
  <si>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</si>
  <si>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</si>
  <si>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</si>
  <si>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</si>
  <si>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</si>
  <si>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</si>
  <si>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</si>
  <si>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</si>
  <si>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</si>
  <si>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</si>
  <si>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</si>
  <si>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</si>
  <si>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</si>
  <si>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</si>
  <si>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</si>
  <si>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</si>
  <si>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</si>
  <si>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</si>
  <si>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</si>
  <si>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</si>
  <si>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</si>
  <si>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</si>
  <si>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</si>
  <si>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</si>
  <si>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</si>
  <si>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</si>
  <si>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</si>
  <si>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</si>
  <si>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</si>
  <si>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</si>
  <si>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</si>
  <si>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</si>
  <si>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</si>
  <si>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</si>
  <si>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</si>
  <si>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</si>
  <si>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</si>
  <si>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</si>
  <si>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</si>
  <si>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</si>
  <si>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</si>
  <si>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</si>
  <si>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</si>
  <si>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</si>
  <si>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</si>
  <si>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</si>
  <si>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</si>
  <si>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</si>
  <si>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</si>
  <si>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</si>
  <si>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</si>
  <si>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</si>
  <si>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</si>
  <si>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</si>
  <si>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</si>
  <si>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</si>
  <si>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</si>
  <si>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Letrero Identificación de Obra (Pequeños)</t>
  </si>
  <si>
    <t>P:A</t>
  </si>
  <si>
    <t>Fecha 08-02-2023</t>
  </si>
  <si>
    <t>Levantamiento Topográfico</t>
  </si>
  <si>
    <t>Movimiento de Tierra</t>
  </si>
  <si>
    <t>Limpieza Cañada</t>
  </si>
  <si>
    <t>Extraccion Material Sobre Tub. Existente c/ equipo.</t>
  </si>
  <si>
    <t>Bote de Material</t>
  </si>
  <si>
    <t>Variante Canalización en dos Tramos: 1 y 2</t>
  </si>
  <si>
    <t>Soluccion #2 Coloc 2 tubo 48" existente como base para losa alig. Y con sobre fondo central en HS. Tramo #1 iniciando al lado del puente</t>
  </si>
  <si>
    <t>ml</t>
  </si>
  <si>
    <t>Soluccion #3 tramo #2, usando 3 tubo exist.48 en cañada y solo 2 como apoyo losa alig.</t>
  </si>
  <si>
    <t>ML</t>
  </si>
  <si>
    <t>Hormigon Armado</t>
  </si>
  <si>
    <t>Losa Aligerada 5.40 mts de ancho</t>
  </si>
  <si>
    <t>M2</t>
  </si>
  <si>
    <t xml:space="preserve">Viga amarre 0.2x0.30m para apoyo losa alig. Tramos abiertos </t>
  </si>
  <si>
    <t>Micelanios</t>
  </si>
  <si>
    <t>Alquiler equipo izado</t>
  </si>
  <si>
    <t>dias</t>
  </si>
  <si>
    <t>Limpieza Final</t>
  </si>
  <si>
    <t>Tapas Manhole Limpiezas Hormigon/metal dims.</t>
  </si>
  <si>
    <t>unids</t>
  </si>
  <si>
    <t>Valla Proyecto</t>
  </si>
  <si>
    <t>Demolicion Losas Existentes</t>
  </si>
  <si>
    <t>SUB-TOTAL 5</t>
  </si>
  <si>
    <t>SUB-TOTAL GASTOS DIRECTOS</t>
  </si>
  <si>
    <t>UBICACION: Canastica</t>
  </si>
  <si>
    <t xml:space="preserve">PRESUPUESTO :  Intervencion de cañada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</si>
</sst>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  <numFmt numFmtId="178" formatCode="#,##0.0;\-#,##0.0"/>
    <numFmt numFmtId="179" formatCode="&quot;$&quot;#,##0.00;\-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3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9" fillId="10" borderId="0" applyNumberFormat="0" applyBorder="0" applyAlignment="0" applyProtection="0"/>
    <xf numFmtId="0" fontId="10" fillId="0" borderId="0"/>
    <xf numFmtId="174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9" borderId="8" applyNumberFormat="0" applyAlignment="0" applyProtection="0"/>
    <xf numFmtId="0" fontId="22" fillId="19" borderId="8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9" borderId="8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39" fontId="25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7" fillId="0" borderId="0"/>
  </cellStyleXfs>
  <cellXfs count="261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0" fillId="20" borderId="0" xfId="151" applyFont="1" applyFill="1" applyAlignment="1">
      <alignment horizontal="left"/>
    </xf>
    <xf numFmtId="2" fontId="30" fillId="20" borderId="0" xfId="151" applyNumberFormat="1" applyFont="1" applyFill="1" applyAlignment="1">
      <alignment horizontal="left"/>
    </xf>
    <xf numFmtId="4" fontId="30" fillId="20" borderId="0" xfId="151" quotePrefix="1" applyNumberFormat="1" applyFont="1" applyFill="1"/>
    <xf numFmtId="0" fontId="30" fillId="20" borderId="0" xfId="151" quotePrefix="1" applyFont="1" applyFill="1" applyAlignment="1">
      <alignment horizontal="center"/>
    </xf>
    <xf numFmtId="4" fontId="30" fillId="20" borderId="0" xfId="151" applyNumberFormat="1" applyFont="1" applyFill="1"/>
    <xf numFmtId="0" fontId="30" fillId="21" borderId="10" xfId="151" applyFont="1" applyFill="1" applyBorder="1" applyAlignment="1">
      <alignment horizontal="center"/>
    </xf>
    <xf numFmtId="2" fontId="30" fillId="21" borderId="10" xfId="151" applyNumberFormat="1" applyFont="1" applyFill="1" applyBorder="1"/>
    <xf numFmtId="4" fontId="30" fillId="21" borderId="10" xfId="151" applyNumberFormat="1" applyFont="1" applyFill="1" applyBorder="1" applyAlignment="1">
      <alignment horizontal="center"/>
    </xf>
    <xf numFmtId="176" fontId="30" fillId="21" borderId="11" xfId="151" applyNumberFormat="1" applyFont="1" applyFill="1" applyBorder="1" applyAlignment="1">
      <alignment horizontal="center"/>
    </xf>
    <xf numFmtId="0" fontId="31" fillId="0" borderId="12" xfId="151" applyFont="1" applyBorder="1"/>
    <xf numFmtId="2" fontId="31" fillId="0" borderId="12" xfId="151" applyNumberFormat="1" applyFont="1" applyBorder="1" applyAlignment="1">
      <alignment horizontal="right"/>
    </xf>
    <xf numFmtId="0" fontId="31" fillId="0" borderId="12" xfId="151" applyFont="1" applyBorder="1" applyAlignment="1">
      <alignment horizontal="center"/>
    </xf>
    <xf numFmtId="4" fontId="31" fillId="0" borderId="12" xfId="151" applyNumberFormat="1" applyFont="1" applyBorder="1" applyAlignment="1">
      <alignment horizontal="right"/>
    </xf>
    <xf numFmtId="4" fontId="31" fillId="0" borderId="13" xfId="151" applyNumberFormat="1" applyFont="1" applyBorder="1" applyAlignment="1">
      <alignment horizontal="right"/>
    </xf>
    <xf numFmtId="0" fontId="31" fillId="0" borderId="12" xfId="151" quotePrefix="1" applyFont="1" applyBorder="1" applyAlignment="1">
      <alignment horizontal="left"/>
    </xf>
    <xf numFmtId="0" fontId="31" fillId="0" borderId="12" xfId="151" quotePrefix="1" applyFont="1" applyBorder="1" applyAlignment="1">
      <alignment horizontal="center"/>
    </xf>
    <xf numFmtId="4" fontId="31" fillId="0" borderId="12" xfId="151" applyNumberFormat="1" applyFont="1" applyBorder="1" applyAlignment="1">
      <alignment horizontal="center"/>
    </xf>
    <xf numFmtId="4" fontId="31" fillId="0" borderId="13" xfId="151" applyNumberFormat="1" applyFont="1" applyBorder="1" applyAlignment="1">
      <alignment horizontal="center"/>
    </xf>
    <xf numFmtId="0" fontId="30" fillId="0" borderId="12" xfId="151" applyFont="1" applyBorder="1" applyAlignment="1">
      <alignment horizontal="center"/>
    </xf>
    <xf numFmtId="2" fontId="31" fillId="0" borderId="12" xfId="151" applyNumberFormat="1" applyFont="1" applyBorder="1"/>
    <xf numFmtId="39" fontId="31" fillId="0" borderId="12" xfId="151" applyNumberFormat="1" applyFont="1" applyBorder="1" applyAlignment="1">
      <alignment horizontal="center"/>
    </xf>
    <xf numFmtId="39" fontId="31" fillId="0" borderId="12" xfId="151" applyNumberFormat="1" applyFont="1" applyBorder="1"/>
    <xf numFmtId="39" fontId="30" fillId="0" borderId="13" xfId="151" applyNumberFormat="1" applyFont="1" applyBorder="1"/>
    <xf numFmtId="4" fontId="31" fillId="0" borderId="13" xfId="151" quotePrefix="1" applyNumberFormat="1" applyFont="1" applyBorder="1" applyAlignment="1">
      <alignment horizontal="right"/>
    </xf>
    <xf numFmtId="0" fontId="31" fillId="0" borderId="12" xfId="151" applyFont="1" applyBorder="1" applyAlignment="1">
      <alignment horizontal="left"/>
    </xf>
    <xf numFmtId="2" fontId="31" fillId="0" borderId="12" xfId="151" applyNumberFormat="1" applyFont="1" applyBorder="1" applyAlignment="1">
      <alignment horizontal="left"/>
    </xf>
    <xf numFmtId="4" fontId="31" fillId="0" borderId="12" xfId="151" applyNumberFormat="1" applyFont="1" applyBorder="1"/>
    <xf numFmtId="4" fontId="31" fillId="0" borderId="13" xfId="151" applyNumberFormat="1" applyFont="1" applyBorder="1"/>
    <xf numFmtId="0" fontId="30" fillId="22" borderId="14" xfId="151" applyFont="1" applyFill="1" applyBorder="1" applyAlignment="1">
      <alignment horizontal="center"/>
    </xf>
    <xf numFmtId="2" fontId="31" fillId="22" borderId="14" xfId="151" applyNumberFormat="1" applyFont="1" applyFill="1" applyBorder="1"/>
    <xf numFmtId="39" fontId="31" fillId="22" borderId="14" xfId="151" applyNumberFormat="1" applyFont="1" applyFill="1" applyBorder="1" applyAlignment="1">
      <alignment horizontal="center"/>
    </xf>
    <xf numFmtId="39" fontId="31" fillId="22" borderId="14" xfId="151" applyNumberFormat="1" applyFont="1" applyFill="1" applyBorder="1"/>
    <xf numFmtId="39" fontId="30" fillId="22" borderId="15" xfId="151" applyNumberFormat="1" applyFont="1" applyFill="1" applyBorder="1"/>
    <xf numFmtId="0" fontId="30" fillId="20" borderId="0" xfId="151" quotePrefix="1" applyFont="1" applyFill="1" applyAlignment="1">
      <alignment horizontal="right" vertical="top"/>
    </xf>
    <xf numFmtId="2" fontId="31" fillId="20" borderId="0" xfId="151" applyNumberFormat="1" applyFont="1" applyFill="1" applyAlignment="1">
      <alignment horizontal="left"/>
    </xf>
    <xf numFmtId="0" fontId="30" fillId="20" borderId="0" xfId="151" applyFont="1" applyFill="1" applyAlignment="1">
      <alignment horizontal="center"/>
    </xf>
    <xf numFmtId="1" fontId="31" fillId="0" borderId="16" xfId="151" applyNumberFormat="1" applyFont="1" applyBorder="1" applyAlignment="1">
      <alignment horizontal="right" vertical="top"/>
    </xf>
    <xf numFmtId="0" fontId="30" fillId="20" borderId="2" xfId="151" quotePrefix="1" applyFont="1" applyFill="1" applyBorder="1" applyAlignment="1">
      <alignment horizontal="right" vertical="top"/>
    </xf>
    <xf numFmtId="0" fontId="30" fillId="20" borderId="2" xfId="151" applyFont="1" applyFill="1" applyBorder="1" applyAlignment="1">
      <alignment horizontal="left"/>
    </xf>
    <xf numFmtId="2" fontId="30" fillId="20" borderId="2" xfId="151" applyNumberFormat="1" applyFont="1" applyFill="1" applyBorder="1" applyAlignment="1">
      <alignment horizontal="left"/>
    </xf>
    <xf numFmtId="4" fontId="30" fillId="20" borderId="2" xfId="151" quotePrefix="1" applyNumberFormat="1" applyFont="1" applyFill="1" applyBorder="1"/>
    <xf numFmtId="0" fontId="30" fillId="20" borderId="2" xfId="151" quotePrefix="1" applyFont="1" applyFill="1" applyBorder="1" applyAlignment="1">
      <alignment horizontal="center"/>
    </xf>
    <xf numFmtId="4" fontId="30" fillId="20" borderId="2" xfId="151" applyNumberFormat="1" applyFont="1" applyFill="1" applyBorder="1"/>
    <xf numFmtId="1" fontId="30" fillId="21" borderId="18" xfId="151" applyNumberFormat="1" applyFont="1" applyFill="1" applyBorder="1" applyAlignment="1">
      <alignment horizontal="center" vertical="top"/>
    </xf>
    <xf numFmtId="0" fontId="30" fillId="21" borderId="19" xfId="151" applyFont="1" applyFill="1" applyBorder="1" applyAlignment="1">
      <alignment horizontal="center"/>
    </xf>
    <xf numFmtId="2" fontId="30" fillId="21" borderId="19" xfId="151" applyNumberFormat="1" applyFont="1" applyFill="1" applyBorder="1"/>
    <xf numFmtId="4" fontId="30" fillId="21" borderId="19" xfId="151" applyNumberFormat="1" applyFont="1" applyFill="1" applyBorder="1" applyAlignment="1">
      <alignment horizontal="center"/>
    </xf>
    <xf numFmtId="176" fontId="30" fillId="21" borderId="20" xfId="151" applyNumberFormat="1" applyFont="1" applyFill="1" applyBorder="1" applyAlignment="1">
      <alignment horizontal="center"/>
    </xf>
    <xf numFmtId="0" fontId="31" fillId="0" borderId="21" xfId="151" applyFont="1" applyBorder="1" applyAlignment="1">
      <alignment horizontal="right" vertical="top"/>
    </xf>
    <xf numFmtId="0" fontId="31" fillId="0" borderId="22" xfId="151" applyFont="1" applyBorder="1" applyAlignment="1">
      <alignment horizontal="left"/>
    </xf>
    <xf numFmtId="2" fontId="31" fillId="0" borderId="22" xfId="151" applyNumberFormat="1" applyFont="1" applyBorder="1"/>
    <xf numFmtId="0" fontId="31" fillId="0" borderId="22" xfId="151" quotePrefix="1" applyFont="1" applyBorder="1" applyAlignment="1">
      <alignment horizontal="center"/>
    </xf>
    <xf numFmtId="4" fontId="31" fillId="0" borderId="22" xfId="151" applyNumberFormat="1" applyFont="1" applyBorder="1"/>
    <xf numFmtId="4" fontId="31" fillId="0" borderId="23" xfId="151" applyNumberFormat="1" applyFont="1" applyBorder="1"/>
    <xf numFmtId="0" fontId="31" fillId="0" borderId="22" xfId="151" applyFont="1" applyBorder="1" applyAlignment="1">
      <alignment horizontal="center"/>
    </xf>
    <xf numFmtId="0" fontId="31" fillId="0" borderId="21" xfId="151" quotePrefix="1" applyFont="1" applyBorder="1" applyAlignment="1">
      <alignment horizontal="right" vertical="top"/>
    </xf>
    <xf numFmtId="0" fontId="31" fillId="0" borderId="24" xfId="151" quotePrefix="1" applyFont="1" applyBorder="1" applyAlignment="1">
      <alignment horizontal="right" vertical="top"/>
    </xf>
    <xf numFmtId="0" fontId="31" fillId="0" borderId="25" xfId="151" applyFont="1" applyBorder="1" applyAlignment="1">
      <alignment horizontal="left"/>
    </xf>
    <xf numFmtId="2" fontId="31" fillId="0" borderId="25" xfId="151" applyNumberFormat="1" applyFont="1" applyBorder="1"/>
    <xf numFmtId="0" fontId="31" fillId="0" borderId="25" xfId="151" quotePrefix="1" applyFont="1" applyBorder="1" applyAlignment="1">
      <alignment horizontal="center"/>
    </xf>
    <xf numFmtId="4" fontId="31" fillId="0" borderId="25" xfId="151" applyNumberFormat="1" applyFont="1" applyBorder="1"/>
    <xf numFmtId="4" fontId="31" fillId="0" borderId="26" xfId="151" applyNumberFormat="1" applyFont="1" applyBorder="1"/>
    <xf numFmtId="1" fontId="31" fillId="22" borderId="17" xfId="151" applyNumberFormat="1" applyFont="1" applyFill="1" applyBorder="1" applyAlignment="1">
      <alignment horizontal="right" vertical="top"/>
    </xf>
    <xf numFmtId="0" fontId="30" fillId="21" borderId="19" xfId="4" applyFont="1" applyFill="1" applyBorder="1" applyAlignment="1">
      <alignment horizontal="center" vertical="top"/>
    </xf>
    <xf numFmtId="4" fontId="30" fillId="21" borderId="19" xfId="4" applyNumberFormat="1" applyFont="1" applyFill="1" applyBorder="1"/>
    <xf numFmtId="0" fontId="30" fillId="21" borderId="19" xfId="4" applyFont="1" applyFill="1" applyBorder="1" applyAlignment="1">
      <alignment horizontal="center"/>
    </xf>
    <xf numFmtId="4" fontId="30" fillId="21" borderId="19" xfId="4" applyNumberFormat="1" applyFont="1" applyFill="1" applyBorder="1" applyAlignment="1">
      <alignment horizontal="center"/>
    </xf>
    <xf numFmtId="176" fontId="30" fillId="21" borderId="19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vertical="top" wrapText="1"/>
    </xf>
    <xf numFmtId="0" fontId="31" fillId="0" borderId="28" xfId="4" applyFont="1" applyBorder="1" applyAlignment="1">
      <alignment vertical="top"/>
    </xf>
    <xf numFmtId="39" fontId="31" fillId="0" borderId="28" xfId="4" applyNumberFormat="1" applyFont="1" applyBorder="1" applyAlignment="1">
      <alignment vertical="top"/>
    </xf>
    <xf numFmtId="0" fontId="31" fillId="0" borderId="29" xfId="4" applyFont="1" applyBorder="1" applyAlignment="1">
      <alignment vertical="top"/>
    </xf>
    <xf numFmtId="164" fontId="31" fillId="0" borderId="29" xfId="150" applyFont="1" applyBorder="1" applyAlignment="1">
      <alignment vertical="top"/>
    </xf>
    <xf numFmtId="165" fontId="31" fillId="0" borderId="29" xfId="4" applyNumberFormat="1" applyFont="1" applyBorder="1" applyAlignment="1">
      <alignment vertical="top"/>
    </xf>
    <xf numFmtId="1" fontId="32" fillId="0" borderId="30" xfId="4" applyNumberFormat="1" applyFont="1" applyBorder="1" applyAlignment="1">
      <alignment horizontal="center" vertical="top"/>
    </xf>
    <xf numFmtId="1" fontId="32" fillId="0" borderId="31" xfId="4" applyNumberFormat="1" applyFont="1" applyBorder="1" applyAlignment="1">
      <alignment horizontal="center" vertical="top"/>
    </xf>
    <xf numFmtId="39" fontId="32" fillId="0" borderId="32" xfId="4" applyNumberFormat="1" applyFont="1" applyBorder="1"/>
    <xf numFmtId="39" fontId="30" fillId="0" borderId="33" xfId="4" applyNumberFormat="1" applyFont="1" applyBorder="1"/>
    <xf numFmtId="39" fontId="30" fillId="0" borderId="34" xfId="4" applyNumberFormat="1" applyFont="1" applyBorder="1"/>
    <xf numFmtId="164" fontId="0" fillId="0" borderId="0" xfId="150" applyFont="1"/>
    <xf numFmtId="164" fontId="30" fillId="22" borderId="14" xfId="150" applyFont="1" applyFill="1" applyBorder="1" applyAlignment="1" applyProtection="1">
      <alignment horizontal="center"/>
    </xf>
    <xf numFmtId="4" fontId="30" fillId="21" borderId="1" xfId="4" applyNumberFormat="1" applyFont="1" applyFill="1" applyBorder="1"/>
    <xf numFmtId="0" fontId="30" fillId="21" borderId="1" xfId="4" applyFont="1" applyFill="1" applyBorder="1" applyAlignment="1">
      <alignment horizontal="center"/>
    </xf>
    <xf numFmtId="4" fontId="30" fillId="21" borderId="1" xfId="4" applyNumberFormat="1" applyFont="1" applyFill="1" applyBorder="1" applyAlignment="1">
      <alignment horizontal="center"/>
    </xf>
    <xf numFmtId="176" fontId="30" fillId="21" borderId="1" xfId="4" applyNumberFormat="1" applyFont="1" applyFill="1" applyBorder="1" applyAlignment="1">
      <alignment horizontal="center"/>
    </xf>
    <xf numFmtId="0" fontId="33" fillId="0" borderId="27" xfId="4" applyFont="1" applyBorder="1" applyAlignment="1">
      <alignment horizontal="center" vertical="top"/>
    </xf>
    <xf numFmtId="0" fontId="33" fillId="0" borderId="28" xfId="4" applyFont="1" applyBorder="1" applyAlignment="1">
      <alignment horizontal="left" vertical="top" wrapText="1"/>
    </xf>
    <xf numFmtId="4" fontId="34" fillId="0" borderId="28" xfId="4" applyNumberFormat="1" applyFont="1" applyBorder="1"/>
    <xf numFmtId="0" fontId="34" fillId="0" borderId="28" xfId="4" applyFont="1" applyBorder="1" applyAlignment="1">
      <alignment horizontal="center"/>
    </xf>
    <xf numFmtId="4" fontId="34" fillId="0" borderId="29" xfId="4" applyNumberFormat="1" applyFont="1" applyBorder="1"/>
    <xf numFmtId="0" fontId="34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horizontal="left" vertical="top"/>
    </xf>
    <xf numFmtId="0" fontId="34" fillId="0" borderId="28" xfId="4" applyFont="1" applyBorder="1" applyAlignment="1">
      <alignment horizontal="left" vertical="top" wrapText="1"/>
    </xf>
    <xf numFmtId="0" fontId="33" fillId="0" borderId="27" xfId="4" quotePrefix="1" applyFont="1" applyBorder="1" applyAlignment="1">
      <alignment horizontal="center" vertical="top"/>
    </xf>
    <xf numFmtId="0" fontId="33" fillId="0" borderId="28" xfId="4" quotePrefix="1" applyFont="1" applyBorder="1" applyAlignment="1">
      <alignment horizontal="left" vertical="top"/>
    </xf>
    <xf numFmtId="0" fontId="33" fillId="0" borderId="28" xfId="4" applyFont="1" applyBorder="1" applyAlignment="1">
      <alignment horizontal="left"/>
    </xf>
    <xf numFmtId="4" fontId="33" fillId="0" borderId="28" xfId="4" quotePrefix="1" applyNumberFormat="1" applyFont="1" applyBorder="1"/>
    <xf numFmtId="0" fontId="33" fillId="0" borderId="28" xfId="4" quotePrefix="1" applyFont="1" applyBorder="1" applyAlignment="1">
      <alignment horizontal="center"/>
    </xf>
    <xf numFmtId="4" fontId="33" fillId="0" borderId="29" xfId="4" applyNumberFormat="1" applyFont="1" applyBorder="1"/>
    <xf numFmtId="1" fontId="30" fillId="21" borderId="19" xfId="4" applyNumberFormat="1" applyFont="1" applyFill="1" applyBorder="1" applyAlignment="1">
      <alignment horizontal="center" vertical="top"/>
    </xf>
    <xf numFmtId="0" fontId="30" fillId="23" borderId="1" xfId="151" applyFont="1" applyFill="1" applyBorder="1" applyAlignment="1">
      <alignment horizontal="center"/>
    </xf>
    <xf numFmtId="1" fontId="30" fillId="21" borderId="35" xfId="151" applyNumberFormat="1" applyFont="1" applyFill="1" applyBorder="1" applyAlignment="1">
      <alignment horizontal="center" vertical="top"/>
    </xf>
    <xf numFmtId="2" fontId="5" fillId="4" borderId="1" xfId="0" applyNumberFormat="1" applyFont="1" applyFill="1" applyBorder="1" applyAlignment="1">
      <alignment horizontal="center"/>
    </xf>
    <xf numFmtId="39" fontId="35" fillId="4" borderId="1" xfId="0" applyNumberFormat="1" applyFont="1" applyFill="1" applyBorder="1"/>
    <xf numFmtId="166" fontId="35" fillId="4" borderId="1" xfId="112" applyNumberFormat="1" applyFont="1" applyFill="1" applyBorder="1" applyAlignment="1" applyProtection="1">
      <alignment horizontal="center"/>
    </xf>
    <xf numFmtId="166" fontId="35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6" fillId="4" borderId="1" xfId="0" applyNumberFormat="1" applyFont="1" applyFill="1" applyBorder="1"/>
    <xf numFmtId="166" fontId="6" fillId="4" borderId="1" xfId="0" applyNumberFormat="1" applyFont="1" applyFill="1" applyBorder="1" applyAlignment="1">
      <alignment horizontal="center"/>
    </xf>
    <xf numFmtId="166" fontId="36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0" fontId="35" fillId="4" borderId="1" xfId="0" applyFont="1" applyFill="1" applyBorder="1"/>
    <xf numFmtId="166" fontId="35" fillId="4" borderId="1" xfId="112" applyNumberFormat="1" applyFont="1" applyFill="1" applyBorder="1" applyAlignment="1">
      <alignment horizontal="center"/>
    </xf>
    <xf numFmtId="39" fontId="30" fillId="22" borderId="15" xfId="151" applyNumberFormat="1" applyFont="1" applyFill="1" applyBorder="1" applyAlignment="1">
      <alignment horizontal="center"/>
    </xf>
    <xf numFmtId="166" fontId="36" fillId="0" borderId="1" xfId="112" applyNumberFormat="1" applyFont="1" applyFill="1" applyBorder="1" applyAlignment="1" applyProtection="1">
      <alignment horizontal="center"/>
    </xf>
    <xf numFmtId="166" fontId="6" fillId="0" borderId="1" xfId="112" applyNumberFormat="1" applyFont="1" applyFill="1" applyBorder="1" applyAlignment="1" applyProtection="1">
      <alignment horizontal="center"/>
    </xf>
    <xf numFmtId="0" fontId="30" fillId="20" borderId="2" xfId="4" applyFont="1" applyFill="1" applyBorder="1"/>
    <xf numFmtId="4" fontId="31" fillId="20" borderId="2" xfId="4" applyNumberFormat="1" applyFont="1" applyFill="1" applyBorder="1" applyAlignment="1">
      <alignment horizontal="center"/>
    </xf>
    <xf numFmtId="0" fontId="31" fillId="20" borderId="2" xfId="4" applyFont="1" applyFill="1" applyBorder="1" applyAlignment="1">
      <alignment horizontal="center"/>
    </xf>
    <xf numFmtId="4" fontId="30" fillId="20" borderId="2" xfId="4" applyNumberFormat="1" applyFont="1" applyFill="1" applyBorder="1" applyAlignment="1">
      <alignment horizontal="center"/>
    </xf>
    <xf numFmtId="0" fontId="32" fillId="20" borderId="0" xfId="151" quotePrefix="1" applyFont="1" applyFill="1" applyAlignment="1">
      <alignment horizontal="right" vertical="top"/>
    </xf>
    <xf numFmtId="0" fontId="32" fillId="20" borderId="0" xfId="151" applyFont="1" applyFill="1" applyAlignment="1">
      <alignment horizontal="left"/>
    </xf>
    <xf numFmtId="0" fontId="31" fillId="0" borderId="0" xfId="151" applyFont="1" applyAlignment="1">
      <alignment horizontal="center"/>
    </xf>
    <xf numFmtId="0" fontId="4" fillId="0" borderId="43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/>
    </xf>
    <xf numFmtId="4" fontId="3" fillId="0" borderId="36" xfId="0" applyNumberFormat="1" applyFont="1" applyBorder="1" applyAlignment="1">
      <alignment horizontal="center" vertical="top" wrapText="1"/>
    </xf>
    <xf numFmtId="4" fontId="4" fillId="0" borderId="44" xfId="0" applyNumberFormat="1" applyFont="1" applyBorder="1" applyAlignment="1">
      <alignment horizontal="center"/>
    </xf>
    <xf numFmtId="4" fontId="4" fillId="4" borderId="44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3" fillId="27" borderId="36" xfId="0" applyNumberFormat="1" applyFont="1" applyFill="1" applyBorder="1" applyAlignment="1">
      <alignment horizontal="center"/>
    </xf>
    <xf numFmtId="0" fontId="4" fillId="0" borderId="49" xfId="0" applyFont="1" applyBorder="1" applyAlignment="1">
      <alignment horizontal="center" vertical="top"/>
    </xf>
    <xf numFmtId="4" fontId="4" fillId="0" borderId="50" xfId="0" applyNumberFormat="1" applyFont="1" applyBorder="1" applyAlignment="1">
      <alignment horizontal="right"/>
    </xf>
    <xf numFmtId="4" fontId="3" fillId="27" borderId="53" xfId="0" applyNumberFormat="1" applyFont="1" applyFill="1" applyBorder="1" applyAlignment="1">
      <alignment horizontal="right"/>
    </xf>
    <xf numFmtId="0" fontId="4" fillId="0" borderId="51" xfId="0" applyFont="1" applyBorder="1" applyAlignment="1">
      <alignment horizontal="center" vertical="top"/>
    </xf>
    <xf numFmtId="4" fontId="4" fillId="0" borderId="19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28" fillId="27" borderId="1" xfId="0" applyFont="1" applyFill="1" applyBorder="1" applyAlignment="1">
      <alignment horizontal="center"/>
    </xf>
    <xf numFmtId="0" fontId="27" fillId="27" borderId="1" xfId="0" applyFont="1" applyFill="1" applyBorder="1" applyAlignment="1">
      <alignment horizontal="center"/>
    </xf>
    <xf numFmtId="4" fontId="27" fillId="27" borderId="61" xfId="0" applyNumberFormat="1" applyFont="1" applyFill="1" applyBorder="1" applyAlignment="1">
      <alignment horizontal="center"/>
    </xf>
    <xf numFmtId="4" fontId="28" fillId="27" borderId="36" xfId="0" applyNumberFormat="1" applyFont="1" applyFill="1" applyBorder="1" applyAlignment="1">
      <alignment horizontal="center"/>
    </xf>
    <xf numFmtId="0" fontId="28" fillId="27" borderId="43" xfId="0" applyFont="1" applyFill="1" applyBorder="1" applyAlignment="1">
      <alignment horizontal="center"/>
    </xf>
    <xf numFmtId="4" fontId="28" fillId="27" borderId="4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178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/>
    </xf>
    <xf numFmtId="164" fontId="4" fillId="0" borderId="59" xfId="150" applyFont="1" applyFill="1" applyBorder="1" applyAlignment="1">
      <alignment horizontal="center" vertical="center"/>
    </xf>
    <xf numFmtId="178" fontId="4" fillId="0" borderId="6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9" xfId="0" applyFont="1" applyBorder="1" applyAlignment="1">
      <alignment vertical="center" wrapText="1"/>
    </xf>
    <xf numFmtId="164" fontId="4" fillId="0" borderId="64" xfId="150" applyFont="1" applyFill="1" applyBorder="1" applyAlignment="1">
      <alignment horizontal="center" vertical="center"/>
    </xf>
    <xf numFmtId="178" fontId="4" fillId="0" borderId="62" xfId="0" applyNumberFormat="1" applyFont="1" applyBorder="1" applyAlignment="1">
      <alignment horizontal="center" vertical="center"/>
    </xf>
    <xf numFmtId="164" fontId="4" fillId="0" borderId="68" xfId="150" applyFont="1" applyFill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39" xfId="0" applyFont="1" applyBorder="1" applyAlignment="1">
      <alignment horizontal="left" wrapText="1"/>
    </xf>
    <xf numFmtId="0" fontId="27" fillId="0" borderId="0" xfId="0" applyFont="1"/>
    <xf numFmtId="164" fontId="27" fillId="0" borderId="0" xfId="150" applyFont="1" applyFill="1" applyBorder="1"/>
    <xf numFmtId="2" fontId="4" fillId="0" borderId="4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wrapText="1"/>
    </xf>
    <xf numFmtId="4" fontId="3" fillId="0" borderId="36" xfId="0" applyNumberFormat="1" applyFont="1" applyBorder="1" applyAlignment="1">
      <alignment horizontal="center" wrapText="1"/>
    </xf>
    <xf numFmtId="0" fontId="4" fillId="24" borderId="38" xfId="0" applyFont="1" applyFill="1" applyBorder="1" applyAlignment="1">
      <alignment horizontal="center" wrapText="1"/>
    </xf>
    <xf numFmtId="0" fontId="4" fillId="24" borderId="37" xfId="0" applyFont="1" applyFill="1" applyBorder="1" applyAlignment="1">
      <alignment horizontal="center" wrapText="1"/>
    </xf>
    <xf numFmtId="0" fontId="4" fillId="24" borderId="42" xfId="0" applyFont="1" applyFill="1" applyBorder="1" applyAlignment="1">
      <alignment horizontal="center" wrapText="1"/>
    </xf>
    <xf numFmtId="0" fontId="27" fillId="3" borderId="0" xfId="0" applyFont="1" applyFill="1"/>
    <xf numFmtId="0" fontId="3" fillId="25" borderId="43" xfId="0" applyFont="1" applyFill="1" applyBorder="1" applyAlignment="1">
      <alignment horizontal="center" vertical="top"/>
    </xf>
    <xf numFmtId="0" fontId="3" fillId="25" borderId="1" xfId="0" applyFont="1" applyFill="1" applyBorder="1" applyAlignment="1">
      <alignment horizontal="center" vertical="top"/>
    </xf>
    <xf numFmtId="0" fontId="3" fillId="25" borderId="44" xfId="0" applyFont="1" applyFill="1" applyBorder="1" applyAlignment="1">
      <alignment horizontal="center" vertical="top"/>
    </xf>
    <xf numFmtId="168" fontId="4" fillId="0" borderId="4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5" fontId="4" fillId="26" borderId="60" xfId="0" applyNumberFormat="1" applyFont="1" applyFill="1" applyBorder="1" applyAlignment="1">
      <alignment horizontal="center"/>
    </xf>
    <xf numFmtId="179" fontId="4" fillId="0" borderId="0" xfId="0" applyNumberFormat="1" applyFont="1" applyAlignment="1" applyProtection="1">
      <alignment horizontal="right" vertical="center"/>
      <protection locked="0"/>
    </xf>
    <xf numFmtId="10" fontId="4" fillId="0" borderId="65" xfId="0" applyNumberFormat="1" applyFont="1" applyBorder="1" applyAlignment="1">
      <alignment horizontal="right" vertical="center"/>
    </xf>
    <xf numFmtId="4" fontId="4" fillId="0" borderId="65" xfId="0" applyNumberFormat="1" applyFont="1" applyBorder="1" applyAlignment="1">
      <alignment horizontal="right" vertical="center"/>
    </xf>
    <xf numFmtId="4" fontId="4" fillId="0" borderId="66" xfId="0" applyNumberFormat="1" applyFont="1" applyBorder="1" applyAlignment="1" applyProtection="1">
      <alignment horizontal="right" vertical="center"/>
      <protection locked="0"/>
    </xf>
    <xf numFmtId="10" fontId="4" fillId="0" borderId="67" xfId="0" applyNumberFormat="1" applyFont="1" applyBorder="1" applyAlignment="1">
      <alignment horizontal="right" vertical="center"/>
    </xf>
    <xf numFmtId="4" fontId="4" fillId="0" borderId="66" xfId="0" applyNumberFormat="1" applyFont="1" applyBorder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68" xfId="0" applyFont="1" applyBorder="1" applyAlignment="1">
      <alignment horizontal="center" vertical="center"/>
    </xf>
    <xf numFmtId="4" fontId="4" fillId="0" borderId="41" xfId="0" applyNumberFormat="1" applyFont="1" applyBorder="1" applyAlignment="1">
      <alignment horizontal="center"/>
    </xf>
    <xf numFmtId="175" fontId="3" fillId="27" borderId="36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27" fillId="0" borderId="0" xfId="0" applyNumberFormat="1" applyFont="1"/>
    <xf numFmtId="0" fontId="3" fillId="0" borderId="50" xfId="0" applyFont="1" applyBorder="1"/>
    <xf numFmtId="0" fontId="4" fillId="0" borderId="4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41" xfId="0" applyFont="1" applyBorder="1" applyAlignment="1">
      <alignment horizontal="center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7" fillId="0" borderId="2" xfId="0" applyFont="1" applyBorder="1"/>
    <xf numFmtId="0" fontId="27" fillId="0" borderId="3" xfId="0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6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center"/>
    </xf>
    <xf numFmtId="0" fontId="4" fillId="0" borderId="39" xfId="0" applyFont="1" applyBorder="1" applyAlignment="1">
      <alignment horizontal="center" wrapText="1"/>
    </xf>
    <xf numFmtId="0" fontId="4" fillId="0" borderId="50" xfId="0" applyFont="1" applyBorder="1" applyAlignment="1">
      <alignment horizontal="center"/>
    </xf>
    <xf numFmtId="4" fontId="3" fillId="27" borderId="52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4" fillId="27" borderId="1" xfId="0" applyNumberFormat="1" applyFont="1" applyFill="1" applyBorder="1" applyAlignment="1">
      <alignment horizontal="center" wrapText="1"/>
    </xf>
    <xf numFmtId="4" fontId="4" fillId="0" borderId="19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0" fontId="4" fillId="0" borderId="50" xfId="0" applyNumberFormat="1" applyFont="1" applyBorder="1" applyAlignment="1">
      <alignment horizontal="center"/>
    </xf>
    <xf numFmtId="164" fontId="4" fillId="0" borderId="59" xfId="150" applyFont="1" applyFill="1" applyBorder="1" applyAlignment="1">
      <alignment vertical="center"/>
    </xf>
    <xf numFmtId="4" fontId="4" fillId="0" borderId="44" xfId="0" applyNumberFormat="1" applyFont="1" applyBorder="1" applyAlignment="1">
      <alignment wrapText="1"/>
    </xf>
    <xf numFmtId="4" fontId="4" fillId="0" borderId="44" xfId="0" applyNumberFormat="1" applyFont="1" applyBorder="1"/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4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27" borderId="54" xfId="0" applyFont="1" applyFill="1" applyBorder="1" applyAlignment="1">
      <alignment horizontal="center"/>
    </xf>
    <xf numFmtId="0" fontId="3" fillId="27" borderId="56" xfId="0" applyFont="1" applyFill="1" applyBorder="1" applyAlignment="1">
      <alignment horizontal="center"/>
    </xf>
    <xf numFmtId="0" fontId="3" fillId="27" borderId="5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0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3" fillId="27" borderId="54" xfId="0" applyNumberFormat="1" applyFont="1" applyFill="1" applyBorder="1" applyAlignment="1">
      <alignment horizontal="center"/>
    </xf>
    <xf numFmtId="4" fontId="3" fillId="27" borderId="55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41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 vertical="top"/>
    </xf>
    <xf numFmtId="39" fontId="30" fillId="22" borderId="17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 applyAlignment="1">
      <alignment horizontal="center"/>
    </xf>
    <xf numFmtId="0" fontId="30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0</xdr:row>
      <xdr:rowOff>55595</xdr:rowOff>
    </xdr:from>
    <xdr:to>
      <xdr:col>5</xdr:col>
      <xdr:colOff>1045613</xdr:colOff>
      <xdr:row>3</xdr:row>
      <xdr:rowOff>185617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4"/>
  <sheetViews>
    <sheetView tabSelected="1" view="pageBreakPreview" zoomScale="85" zoomScaleNormal="85" zoomScaleSheetLayoutView="85" workbookViewId="0">
      <selection activeCell="A6" sqref="A6:F6"/>
    </sheetView>
  </sheetViews>
  <sheetFormatPr baseColWidth="10" defaultColWidth="11.42578125" defaultRowHeight="15.75" x14ac:dyDescent="0.25"/>
  <cols>
    <col min="1" max="1" width="7" style="213" customWidth="1"/>
    <col min="2" max="2" width="53.7109375" style="214" customWidth="1"/>
    <col min="3" max="3" width="9.42578125" style="217" customWidth="1"/>
    <col min="4" max="4" width="8.7109375" style="216" customWidth="1"/>
    <col min="5" max="5" width="15" style="215" customWidth="1"/>
    <col min="6" max="6" width="18.5703125" style="217" customWidth="1"/>
    <col min="7" max="7" width="21.140625" style="168" customWidth="1"/>
    <col min="8" max="8" width="11.42578125" style="168"/>
    <col min="9" max="9" width="11.7109375" style="168" bestFit="1" customWidth="1"/>
    <col min="10" max="250" width="11.42578125" style="168"/>
    <col min="251" max="251" width="8" style="168" customWidth="1"/>
    <col min="252" max="252" width="52.42578125" style="168" customWidth="1"/>
    <col min="253" max="253" width="9.28515625" style="168" customWidth="1"/>
    <col min="254" max="254" width="7.140625" style="168" customWidth="1"/>
    <col min="255" max="255" width="11.42578125" style="168" customWidth="1"/>
    <col min="256" max="256" width="12.42578125" style="168" customWidth="1"/>
    <col min="257" max="257" width="13.5703125" style="168" customWidth="1"/>
    <col min="258" max="506" width="11.42578125" style="168"/>
    <col min="507" max="507" width="8" style="168" customWidth="1"/>
    <col min="508" max="508" width="52.42578125" style="168" customWidth="1"/>
    <col min="509" max="509" width="9.28515625" style="168" customWidth="1"/>
    <col min="510" max="510" width="7.140625" style="168" customWidth="1"/>
    <col min="511" max="511" width="11.42578125" style="168" customWidth="1"/>
    <col min="512" max="512" width="12.42578125" style="168" customWidth="1"/>
    <col min="513" max="513" width="13.5703125" style="168" customWidth="1"/>
    <col min="514" max="762" width="11.42578125" style="168"/>
    <col min="763" max="763" width="8" style="168" customWidth="1"/>
    <col min="764" max="764" width="52.42578125" style="168" customWidth="1"/>
    <col min="765" max="765" width="9.28515625" style="168" customWidth="1"/>
    <col min="766" max="766" width="7.140625" style="168" customWidth="1"/>
    <col min="767" max="767" width="11.42578125" style="168" customWidth="1"/>
    <col min="768" max="768" width="12.42578125" style="168" customWidth="1"/>
    <col min="769" max="769" width="13.5703125" style="168" customWidth="1"/>
    <col min="770" max="1018" width="11.42578125" style="168"/>
    <col min="1019" max="1019" width="8" style="168" customWidth="1"/>
    <col min="1020" max="1020" width="52.42578125" style="168" customWidth="1"/>
    <col min="1021" max="1021" width="9.28515625" style="168" customWidth="1"/>
    <col min="1022" max="1022" width="7.140625" style="168" customWidth="1"/>
    <col min="1023" max="1023" width="11.42578125" style="168" customWidth="1"/>
    <col min="1024" max="1024" width="12.42578125" style="168" customWidth="1"/>
    <col min="1025" max="1025" width="13.5703125" style="168" customWidth="1"/>
    <col min="1026" max="1274" width="11.42578125" style="168"/>
    <col min="1275" max="1275" width="8" style="168" customWidth="1"/>
    <col min="1276" max="1276" width="52.42578125" style="168" customWidth="1"/>
    <col min="1277" max="1277" width="9.28515625" style="168" customWidth="1"/>
    <col min="1278" max="1278" width="7.140625" style="168" customWidth="1"/>
    <col min="1279" max="1279" width="11.42578125" style="168" customWidth="1"/>
    <col min="1280" max="1280" width="12.42578125" style="168" customWidth="1"/>
    <col min="1281" max="1281" width="13.5703125" style="168" customWidth="1"/>
    <col min="1282" max="1530" width="11.42578125" style="168"/>
    <col min="1531" max="1531" width="8" style="168" customWidth="1"/>
    <col min="1532" max="1532" width="52.42578125" style="168" customWidth="1"/>
    <col min="1533" max="1533" width="9.28515625" style="168" customWidth="1"/>
    <col min="1534" max="1534" width="7.140625" style="168" customWidth="1"/>
    <col min="1535" max="1535" width="11.42578125" style="168" customWidth="1"/>
    <col min="1536" max="1536" width="12.42578125" style="168" customWidth="1"/>
    <col min="1537" max="1537" width="13.5703125" style="168" customWidth="1"/>
    <col min="1538" max="1786" width="11.42578125" style="168"/>
    <col min="1787" max="1787" width="8" style="168" customWidth="1"/>
    <col min="1788" max="1788" width="52.42578125" style="168" customWidth="1"/>
    <col min="1789" max="1789" width="9.28515625" style="168" customWidth="1"/>
    <col min="1790" max="1790" width="7.140625" style="168" customWidth="1"/>
    <col min="1791" max="1791" width="11.42578125" style="168" customWidth="1"/>
    <col min="1792" max="1792" width="12.42578125" style="168" customWidth="1"/>
    <col min="1793" max="1793" width="13.5703125" style="168" customWidth="1"/>
    <col min="1794" max="2042" width="11.42578125" style="168"/>
    <col min="2043" max="2043" width="8" style="168" customWidth="1"/>
    <col min="2044" max="2044" width="52.42578125" style="168" customWidth="1"/>
    <col min="2045" max="2045" width="9.28515625" style="168" customWidth="1"/>
    <col min="2046" max="2046" width="7.140625" style="168" customWidth="1"/>
    <col min="2047" max="2047" width="11.42578125" style="168" customWidth="1"/>
    <col min="2048" max="2048" width="12.42578125" style="168" customWidth="1"/>
    <col min="2049" max="2049" width="13.5703125" style="168" customWidth="1"/>
    <col min="2050" max="2298" width="11.42578125" style="168"/>
    <col min="2299" max="2299" width="8" style="168" customWidth="1"/>
    <col min="2300" max="2300" width="52.42578125" style="168" customWidth="1"/>
    <col min="2301" max="2301" width="9.28515625" style="168" customWidth="1"/>
    <col min="2302" max="2302" width="7.140625" style="168" customWidth="1"/>
    <col min="2303" max="2303" width="11.42578125" style="168" customWidth="1"/>
    <col min="2304" max="2304" width="12.42578125" style="168" customWidth="1"/>
    <col min="2305" max="2305" width="13.5703125" style="168" customWidth="1"/>
    <col min="2306" max="2554" width="11.42578125" style="168"/>
    <col min="2555" max="2555" width="8" style="168" customWidth="1"/>
    <col min="2556" max="2556" width="52.42578125" style="168" customWidth="1"/>
    <col min="2557" max="2557" width="9.28515625" style="168" customWidth="1"/>
    <col min="2558" max="2558" width="7.140625" style="168" customWidth="1"/>
    <col min="2559" max="2559" width="11.42578125" style="168" customWidth="1"/>
    <col min="2560" max="2560" width="12.42578125" style="168" customWidth="1"/>
    <col min="2561" max="2561" width="13.5703125" style="168" customWidth="1"/>
    <col min="2562" max="2810" width="11.42578125" style="168"/>
    <col min="2811" max="2811" width="8" style="168" customWidth="1"/>
    <col min="2812" max="2812" width="52.42578125" style="168" customWidth="1"/>
    <col min="2813" max="2813" width="9.28515625" style="168" customWidth="1"/>
    <col min="2814" max="2814" width="7.140625" style="168" customWidth="1"/>
    <col min="2815" max="2815" width="11.42578125" style="168" customWidth="1"/>
    <col min="2816" max="2816" width="12.42578125" style="168" customWidth="1"/>
    <col min="2817" max="2817" width="13.5703125" style="168" customWidth="1"/>
    <col min="2818" max="3066" width="11.42578125" style="168"/>
    <col min="3067" max="3067" width="8" style="168" customWidth="1"/>
    <col min="3068" max="3068" width="52.42578125" style="168" customWidth="1"/>
    <col min="3069" max="3069" width="9.28515625" style="168" customWidth="1"/>
    <col min="3070" max="3070" width="7.140625" style="168" customWidth="1"/>
    <col min="3071" max="3071" width="11.42578125" style="168" customWidth="1"/>
    <col min="3072" max="3072" width="12.42578125" style="168" customWidth="1"/>
    <col min="3073" max="3073" width="13.5703125" style="168" customWidth="1"/>
    <col min="3074" max="3322" width="11.42578125" style="168"/>
    <col min="3323" max="3323" width="8" style="168" customWidth="1"/>
    <col min="3324" max="3324" width="52.42578125" style="168" customWidth="1"/>
    <col min="3325" max="3325" width="9.28515625" style="168" customWidth="1"/>
    <col min="3326" max="3326" width="7.140625" style="168" customWidth="1"/>
    <col min="3327" max="3327" width="11.42578125" style="168" customWidth="1"/>
    <col min="3328" max="3328" width="12.42578125" style="168" customWidth="1"/>
    <col min="3329" max="3329" width="13.5703125" style="168" customWidth="1"/>
    <col min="3330" max="3578" width="11.42578125" style="168"/>
    <col min="3579" max="3579" width="8" style="168" customWidth="1"/>
    <col min="3580" max="3580" width="52.42578125" style="168" customWidth="1"/>
    <col min="3581" max="3581" width="9.28515625" style="168" customWidth="1"/>
    <col min="3582" max="3582" width="7.140625" style="168" customWidth="1"/>
    <col min="3583" max="3583" width="11.42578125" style="168" customWidth="1"/>
    <col min="3584" max="3584" width="12.42578125" style="168" customWidth="1"/>
    <col min="3585" max="3585" width="13.5703125" style="168" customWidth="1"/>
    <col min="3586" max="3834" width="11.42578125" style="168"/>
    <col min="3835" max="3835" width="8" style="168" customWidth="1"/>
    <col min="3836" max="3836" width="52.42578125" style="168" customWidth="1"/>
    <col min="3837" max="3837" width="9.28515625" style="168" customWidth="1"/>
    <col min="3838" max="3838" width="7.140625" style="168" customWidth="1"/>
    <col min="3839" max="3839" width="11.42578125" style="168" customWidth="1"/>
    <col min="3840" max="3840" width="12.42578125" style="168" customWidth="1"/>
    <col min="3841" max="3841" width="13.5703125" style="168" customWidth="1"/>
    <col min="3842" max="4090" width="11.42578125" style="168"/>
    <col min="4091" max="4091" width="8" style="168" customWidth="1"/>
    <col min="4092" max="4092" width="52.42578125" style="168" customWidth="1"/>
    <col min="4093" max="4093" width="9.28515625" style="168" customWidth="1"/>
    <col min="4094" max="4094" width="7.140625" style="168" customWidth="1"/>
    <col min="4095" max="4095" width="11.42578125" style="168" customWidth="1"/>
    <col min="4096" max="4096" width="12.42578125" style="168" customWidth="1"/>
    <col min="4097" max="4097" width="13.5703125" style="168" customWidth="1"/>
    <col min="4098" max="4346" width="11.42578125" style="168"/>
    <col min="4347" max="4347" width="8" style="168" customWidth="1"/>
    <col min="4348" max="4348" width="52.42578125" style="168" customWidth="1"/>
    <col min="4349" max="4349" width="9.28515625" style="168" customWidth="1"/>
    <col min="4350" max="4350" width="7.140625" style="168" customWidth="1"/>
    <col min="4351" max="4351" width="11.42578125" style="168" customWidth="1"/>
    <col min="4352" max="4352" width="12.42578125" style="168" customWidth="1"/>
    <col min="4353" max="4353" width="13.5703125" style="168" customWidth="1"/>
    <col min="4354" max="4602" width="11.42578125" style="168"/>
    <col min="4603" max="4603" width="8" style="168" customWidth="1"/>
    <col min="4604" max="4604" width="52.42578125" style="168" customWidth="1"/>
    <col min="4605" max="4605" width="9.28515625" style="168" customWidth="1"/>
    <col min="4606" max="4606" width="7.140625" style="168" customWidth="1"/>
    <col min="4607" max="4607" width="11.42578125" style="168" customWidth="1"/>
    <col min="4608" max="4608" width="12.42578125" style="168" customWidth="1"/>
    <col min="4609" max="4609" width="13.5703125" style="168" customWidth="1"/>
    <col min="4610" max="4858" width="11.42578125" style="168"/>
    <col min="4859" max="4859" width="8" style="168" customWidth="1"/>
    <col min="4860" max="4860" width="52.42578125" style="168" customWidth="1"/>
    <col min="4861" max="4861" width="9.28515625" style="168" customWidth="1"/>
    <col min="4862" max="4862" width="7.140625" style="168" customWidth="1"/>
    <col min="4863" max="4863" width="11.42578125" style="168" customWidth="1"/>
    <col min="4864" max="4864" width="12.42578125" style="168" customWidth="1"/>
    <col min="4865" max="4865" width="13.5703125" style="168" customWidth="1"/>
    <col min="4866" max="5114" width="11.42578125" style="168"/>
    <col min="5115" max="5115" width="8" style="168" customWidth="1"/>
    <col min="5116" max="5116" width="52.42578125" style="168" customWidth="1"/>
    <col min="5117" max="5117" width="9.28515625" style="168" customWidth="1"/>
    <col min="5118" max="5118" width="7.140625" style="168" customWidth="1"/>
    <col min="5119" max="5119" width="11.42578125" style="168" customWidth="1"/>
    <col min="5120" max="5120" width="12.42578125" style="168" customWidth="1"/>
    <col min="5121" max="5121" width="13.5703125" style="168" customWidth="1"/>
    <col min="5122" max="5370" width="11.42578125" style="168"/>
    <col min="5371" max="5371" width="8" style="168" customWidth="1"/>
    <col min="5372" max="5372" width="52.42578125" style="168" customWidth="1"/>
    <col min="5373" max="5373" width="9.28515625" style="168" customWidth="1"/>
    <col min="5374" max="5374" width="7.140625" style="168" customWidth="1"/>
    <col min="5375" max="5375" width="11.42578125" style="168" customWidth="1"/>
    <col min="5376" max="5376" width="12.42578125" style="168" customWidth="1"/>
    <col min="5377" max="5377" width="13.5703125" style="168" customWidth="1"/>
    <col min="5378" max="5626" width="11.42578125" style="168"/>
    <col min="5627" max="5627" width="8" style="168" customWidth="1"/>
    <col min="5628" max="5628" width="52.42578125" style="168" customWidth="1"/>
    <col min="5629" max="5629" width="9.28515625" style="168" customWidth="1"/>
    <col min="5630" max="5630" width="7.140625" style="168" customWidth="1"/>
    <col min="5631" max="5631" width="11.42578125" style="168" customWidth="1"/>
    <col min="5632" max="5632" width="12.42578125" style="168" customWidth="1"/>
    <col min="5633" max="5633" width="13.5703125" style="168" customWidth="1"/>
    <col min="5634" max="5882" width="11.42578125" style="168"/>
    <col min="5883" max="5883" width="8" style="168" customWidth="1"/>
    <col min="5884" max="5884" width="52.42578125" style="168" customWidth="1"/>
    <col min="5885" max="5885" width="9.28515625" style="168" customWidth="1"/>
    <col min="5886" max="5886" width="7.140625" style="168" customWidth="1"/>
    <col min="5887" max="5887" width="11.42578125" style="168" customWidth="1"/>
    <col min="5888" max="5888" width="12.42578125" style="168" customWidth="1"/>
    <col min="5889" max="5889" width="13.5703125" style="168" customWidth="1"/>
    <col min="5890" max="6138" width="11.42578125" style="168"/>
    <col min="6139" max="6139" width="8" style="168" customWidth="1"/>
    <col min="6140" max="6140" width="52.42578125" style="168" customWidth="1"/>
    <col min="6141" max="6141" width="9.28515625" style="168" customWidth="1"/>
    <col min="6142" max="6142" width="7.140625" style="168" customWidth="1"/>
    <col min="6143" max="6143" width="11.42578125" style="168" customWidth="1"/>
    <col min="6144" max="6144" width="12.42578125" style="168" customWidth="1"/>
    <col min="6145" max="6145" width="13.5703125" style="168" customWidth="1"/>
    <col min="6146" max="6394" width="11.42578125" style="168"/>
    <col min="6395" max="6395" width="8" style="168" customWidth="1"/>
    <col min="6396" max="6396" width="52.42578125" style="168" customWidth="1"/>
    <col min="6397" max="6397" width="9.28515625" style="168" customWidth="1"/>
    <col min="6398" max="6398" width="7.140625" style="168" customWidth="1"/>
    <col min="6399" max="6399" width="11.42578125" style="168" customWidth="1"/>
    <col min="6400" max="6400" width="12.42578125" style="168" customWidth="1"/>
    <col min="6401" max="6401" width="13.5703125" style="168" customWidth="1"/>
    <col min="6402" max="6650" width="11.42578125" style="168"/>
    <col min="6651" max="6651" width="8" style="168" customWidth="1"/>
    <col min="6652" max="6652" width="52.42578125" style="168" customWidth="1"/>
    <col min="6653" max="6653" width="9.28515625" style="168" customWidth="1"/>
    <col min="6654" max="6654" width="7.140625" style="168" customWidth="1"/>
    <col min="6655" max="6655" width="11.42578125" style="168" customWidth="1"/>
    <col min="6656" max="6656" width="12.42578125" style="168" customWidth="1"/>
    <col min="6657" max="6657" width="13.5703125" style="168" customWidth="1"/>
    <col min="6658" max="6906" width="11.42578125" style="168"/>
    <col min="6907" max="6907" width="8" style="168" customWidth="1"/>
    <col min="6908" max="6908" width="52.42578125" style="168" customWidth="1"/>
    <col min="6909" max="6909" width="9.28515625" style="168" customWidth="1"/>
    <col min="6910" max="6910" width="7.140625" style="168" customWidth="1"/>
    <col min="6911" max="6911" width="11.42578125" style="168" customWidth="1"/>
    <col min="6912" max="6912" width="12.42578125" style="168" customWidth="1"/>
    <col min="6913" max="6913" width="13.5703125" style="168" customWidth="1"/>
    <col min="6914" max="7162" width="11.42578125" style="168"/>
    <col min="7163" max="7163" width="8" style="168" customWidth="1"/>
    <col min="7164" max="7164" width="52.42578125" style="168" customWidth="1"/>
    <col min="7165" max="7165" width="9.28515625" style="168" customWidth="1"/>
    <col min="7166" max="7166" width="7.140625" style="168" customWidth="1"/>
    <col min="7167" max="7167" width="11.42578125" style="168" customWidth="1"/>
    <col min="7168" max="7168" width="12.42578125" style="168" customWidth="1"/>
    <col min="7169" max="7169" width="13.5703125" style="168" customWidth="1"/>
    <col min="7170" max="7418" width="11.42578125" style="168"/>
    <col min="7419" max="7419" width="8" style="168" customWidth="1"/>
    <col min="7420" max="7420" width="52.42578125" style="168" customWidth="1"/>
    <col min="7421" max="7421" width="9.28515625" style="168" customWidth="1"/>
    <col min="7422" max="7422" width="7.140625" style="168" customWidth="1"/>
    <col min="7423" max="7423" width="11.42578125" style="168" customWidth="1"/>
    <col min="7424" max="7424" width="12.42578125" style="168" customWidth="1"/>
    <col min="7425" max="7425" width="13.5703125" style="168" customWidth="1"/>
    <col min="7426" max="7674" width="11.42578125" style="168"/>
    <col min="7675" max="7675" width="8" style="168" customWidth="1"/>
    <col min="7676" max="7676" width="52.42578125" style="168" customWidth="1"/>
    <col min="7677" max="7677" width="9.28515625" style="168" customWidth="1"/>
    <col min="7678" max="7678" width="7.140625" style="168" customWidth="1"/>
    <col min="7679" max="7679" width="11.42578125" style="168" customWidth="1"/>
    <col min="7680" max="7680" width="12.42578125" style="168" customWidth="1"/>
    <col min="7681" max="7681" width="13.5703125" style="168" customWidth="1"/>
    <col min="7682" max="7930" width="11.42578125" style="168"/>
    <col min="7931" max="7931" width="8" style="168" customWidth="1"/>
    <col min="7932" max="7932" width="52.42578125" style="168" customWidth="1"/>
    <col min="7933" max="7933" width="9.28515625" style="168" customWidth="1"/>
    <col min="7934" max="7934" width="7.140625" style="168" customWidth="1"/>
    <col min="7935" max="7935" width="11.42578125" style="168" customWidth="1"/>
    <col min="7936" max="7936" width="12.42578125" style="168" customWidth="1"/>
    <col min="7937" max="7937" width="13.5703125" style="168" customWidth="1"/>
    <col min="7938" max="8186" width="11.42578125" style="168"/>
    <col min="8187" max="8187" width="8" style="168" customWidth="1"/>
    <col min="8188" max="8188" width="52.42578125" style="168" customWidth="1"/>
    <col min="8189" max="8189" width="9.28515625" style="168" customWidth="1"/>
    <col min="8190" max="8190" width="7.140625" style="168" customWidth="1"/>
    <col min="8191" max="8191" width="11.42578125" style="168" customWidth="1"/>
    <col min="8192" max="8192" width="12.42578125" style="168" customWidth="1"/>
    <col min="8193" max="8193" width="13.5703125" style="168" customWidth="1"/>
    <col min="8194" max="8442" width="11.42578125" style="168"/>
    <col min="8443" max="8443" width="8" style="168" customWidth="1"/>
    <col min="8444" max="8444" width="52.42578125" style="168" customWidth="1"/>
    <col min="8445" max="8445" width="9.28515625" style="168" customWidth="1"/>
    <col min="8446" max="8446" width="7.140625" style="168" customWidth="1"/>
    <col min="8447" max="8447" width="11.42578125" style="168" customWidth="1"/>
    <col min="8448" max="8448" width="12.42578125" style="168" customWidth="1"/>
    <col min="8449" max="8449" width="13.5703125" style="168" customWidth="1"/>
    <col min="8450" max="8698" width="11.42578125" style="168"/>
    <col min="8699" max="8699" width="8" style="168" customWidth="1"/>
    <col min="8700" max="8700" width="52.42578125" style="168" customWidth="1"/>
    <col min="8701" max="8701" width="9.28515625" style="168" customWidth="1"/>
    <col min="8702" max="8702" width="7.140625" style="168" customWidth="1"/>
    <col min="8703" max="8703" width="11.42578125" style="168" customWidth="1"/>
    <col min="8704" max="8704" width="12.42578125" style="168" customWidth="1"/>
    <col min="8705" max="8705" width="13.5703125" style="168" customWidth="1"/>
    <col min="8706" max="8954" width="11.42578125" style="168"/>
    <col min="8955" max="8955" width="8" style="168" customWidth="1"/>
    <col min="8956" max="8956" width="52.42578125" style="168" customWidth="1"/>
    <col min="8957" max="8957" width="9.28515625" style="168" customWidth="1"/>
    <col min="8958" max="8958" width="7.140625" style="168" customWidth="1"/>
    <col min="8959" max="8959" width="11.42578125" style="168" customWidth="1"/>
    <col min="8960" max="8960" width="12.42578125" style="168" customWidth="1"/>
    <col min="8961" max="8961" width="13.5703125" style="168" customWidth="1"/>
    <col min="8962" max="9210" width="11.42578125" style="168"/>
    <col min="9211" max="9211" width="8" style="168" customWidth="1"/>
    <col min="9212" max="9212" width="52.42578125" style="168" customWidth="1"/>
    <col min="9213" max="9213" width="9.28515625" style="168" customWidth="1"/>
    <col min="9214" max="9214" width="7.140625" style="168" customWidth="1"/>
    <col min="9215" max="9215" width="11.42578125" style="168" customWidth="1"/>
    <col min="9216" max="9216" width="12.42578125" style="168" customWidth="1"/>
    <col min="9217" max="9217" width="13.5703125" style="168" customWidth="1"/>
    <col min="9218" max="9466" width="11.42578125" style="168"/>
    <col min="9467" max="9467" width="8" style="168" customWidth="1"/>
    <col min="9468" max="9468" width="52.42578125" style="168" customWidth="1"/>
    <col min="9469" max="9469" width="9.28515625" style="168" customWidth="1"/>
    <col min="9470" max="9470" width="7.140625" style="168" customWidth="1"/>
    <col min="9471" max="9471" width="11.42578125" style="168" customWidth="1"/>
    <col min="9472" max="9472" width="12.42578125" style="168" customWidth="1"/>
    <col min="9473" max="9473" width="13.5703125" style="168" customWidth="1"/>
    <col min="9474" max="9722" width="11.42578125" style="168"/>
    <col min="9723" max="9723" width="8" style="168" customWidth="1"/>
    <col min="9724" max="9724" width="52.42578125" style="168" customWidth="1"/>
    <col min="9725" max="9725" width="9.28515625" style="168" customWidth="1"/>
    <col min="9726" max="9726" width="7.140625" style="168" customWidth="1"/>
    <col min="9727" max="9727" width="11.42578125" style="168" customWidth="1"/>
    <col min="9728" max="9728" width="12.42578125" style="168" customWidth="1"/>
    <col min="9729" max="9729" width="13.5703125" style="168" customWidth="1"/>
    <col min="9730" max="9978" width="11.42578125" style="168"/>
    <col min="9979" max="9979" width="8" style="168" customWidth="1"/>
    <col min="9980" max="9980" width="52.42578125" style="168" customWidth="1"/>
    <col min="9981" max="9981" width="9.28515625" style="168" customWidth="1"/>
    <col min="9982" max="9982" width="7.140625" style="168" customWidth="1"/>
    <col min="9983" max="9983" width="11.42578125" style="168" customWidth="1"/>
    <col min="9984" max="9984" width="12.42578125" style="168" customWidth="1"/>
    <col min="9985" max="9985" width="13.5703125" style="168" customWidth="1"/>
    <col min="9986" max="10234" width="11.42578125" style="168"/>
    <col min="10235" max="10235" width="8" style="168" customWidth="1"/>
    <col min="10236" max="10236" width="52.42578125" style="168" customWidth="1"/>
    <col min="10237" max="10237" width="9.28515625" style="168" customWidth="1"/>
    <col min="10238" max="10238" width="7.140625" style="168" customWidth="1"/>
    <col min="10239" max="10239" width="11.42578125" style="168" customWidth="1"/>
    <col min="10240" max="10240" width="12.42578125" style="168" customWidth="1"/>
    <col min="10241" max="10241" width="13.5703125" style="168" customWidth="1"/>
    <col min="10242" max="10490" width="11.42578125" style="168"/>
    <col min="10491" max="10491" width="8" style="168" customWidth="1"/>
    <col min="10492" max="10492" width="52.42578125" style="168" customWidth="1"/>
    <col min="10493" max="10493" width="9.28515625" style="168" customWidth="1"/>
    <col min="10494" max="10494" width="7.140625" style="168" customWidth="1"/>
    <col min="10495" max="10495" width="11.42578125" style="168" customWidth="1"/>
    <col min="10496" max="10496" width="12.42578125" style="168" customWidth="1"/>
    <col min="10497" max="10497" width="13.5703125" style="168" customWidth="1"/>
    <col min="10498" max="10746" width="11.42578125" style="168"/>
    <col min="10747" max="10747" width="8" style="168" customWidth="1"/>
    <col min="10748" max="10748" width="52.42578125" style="168" customWidth="1"/>
    <col min="10749" max="10749" width="9.28515625" style="168" customWidth="1"/>
    <col min="10750" max="10750" width="7.140625" style="168" customWidth="1"/>
    <col min="10751" max="10751" width="11.42578125" style="168" customWidth="1"/>
    <col min="10752" max="10752" width="12.42578125" style="168" customWidth="1"/>
    <col min="10753" max="10753" width="13.5703125" style="168" customWidth="1"/>
    <col min="10754" max="11002" width="11.42578125" style="168"/>
    <col min="11003" max="11003" width="8" style="168" customWidth="1"/>
    <col min="11004" max="11004" width="52.42578125" style="168" customWidth="1"/>
    <col min="11005" max="11005" width="9.28515625" style="168" customWidth="1"/>
    <col min="11006" max="11006" width="7.140625" style="168" customWidth="1"/>
    <col min="11007" max="11007" width="11.42578125" style="168" customWidth="1"/>
    <col min="11008" max="11008" width="12.42578125" style="168" customWidth="1"/>
    <col min="11009" max="11009" width="13.5703125" style="168" customWidth="1"/>
    <col min="11010" max="11258" width="11.42578125" style="168"/>
    <col min="11259" max="11259" width="8" style="168" customWidth="1"/>
    <col min="11260" max="11260" width="52.42578125" style="168" customWidth="1"/>
    <col min="11261" max="11261" width="9.28515625" style="168" customWidth="1"/>
    <col min="11262" max="11262" width="7.140625" style="168" customWidth="1"/>
    <col min="11263" max="11263" width="11.42578125" style="168" customWidth="1"/>
    <col min="11264" max="11264" width="12.42578125" style="168" customWidth="1"/>
    <col min="11265" max="11265" width="13.5703125" style="168" customWidth="1"/>
    <col min="11266" max="11514" width="11.42578125" style="168"/>
    <col min="11515" max="11515" width="8" style="168" customWidth="1"/>
    <col min="11516" max="11516" width="52.42578125" style="168" customWidth="1"/>
    <col min="11517" max="11517" width="9.28515625" style="168" customWidth="1"/>
    <col min="11518" max="11518" width="7.140625" style="168" customWidth="1"/>
    <col min="11519" max="11519" width="11.42578125" style="168" customWidth="1"/>
    <col min="11520" max="11520" width="12.42578125" style="168" customWidth="1"/>
    <col min="11521" max="11521" width="13.5703125" style="168" customWidth="1"/>
    <col min="11522" max="11770" width="11.42578125" style="168"/>
    <col min="11771" max="11771" width="8" style="168" customWidth="1"/>
    <col min="11772" max="11772" width="52.42578125" style="168" customWidth="1"/>
    <col min="11773" max="11773" width="9.28515625" style="168" customWidth="1"/>
    <col min="11774" max="11774" width="7.140625" style="168" customWidth="1"/>
    <col min="11775" max="11775" width="11.42578125" style="168" customWidth="1"/>
    <col min="11776" max="11776" width="12.42578125" style="168" customWidth="1"/>
    <col min="11777" max="11777" width="13.5703125" style="168" customWidth="1"/>
    <col min="11778" max="12026" width="11.42578125" style="168"/>
    <col min="12027" max="12027" width="8" style="168" customWidth="1"/>
    <col min="12028" max="12028" width="52.42578125" style="168" customWidth="1"/>
    <col min="12029" max="12029" width="9.28515625" style="168" customWidth="1"/>
    <col min="12030" max="12030" width="7.140625" style="168" customWidth="1"/>
    <col min="12031" max="12031" width="11.42578125" style="168" customWidth="1"/>
    <col min="12032" max="12032" width="12.42578125" style="168" customWidth="1"/>
    <col min="12033" max="12033" width="13.5703125" style="168" customWidth="1"/>
    <col min="12034" max="12282" width="11.42578125" style="168"/>
    <col min="12283" max="12283" width="8" style="168" customWidth="1"/>
    <col min="12284" max="12284" width="52.42578125" style="168" customWidth="1"/>
    <col min="12285" max="12285" width="9.28515625" style="168" customWidth="1"/>
    <col min="12286" max="12286" width="7.140625" style="168" customWidth="1"/>
    <col min="12287" max="12287" width="11.42578125" style="168" customWidth="1"/>
    <col min="12288" max="12288" width="12.42578125" style="168" customWidth="1"/>
    <col min="12289" max="12289" width="13.5703125" style="168" customWidth="1"/>
    <col min="12290" max="12538" width="11.42578125" style="168"/>
    <col min="12539" max="12539" width="8" style="168" customWidth="1"/>
    <col min="12540" max="12540" width="52.42578125" style="168" customWidth="1"/>
    <col min="12541" max="12541" width="9.28515625" style="168" customWidth="1"/>
    <col min="12542" max="12542" width="7.140625" style="168" customWidth="1"/>
    <col min="12543" max="12543" width="11.42578125" style="168" customWidth="1"/>
    <col min="12544" max="12544" width="12.42578125" style="168" customWidth="1"/>
    <col min="12545" max="12545" width="13.5703125" style="168" customWidth="1"/>
    <col min="12546" max="12794" width="11.42578125" style="168"/>
    <col min="12795" max="12795" width="8" style="168" customWidth="1"/>
    <col min="12796" max="12796" width="52.42578125" style="168" customWidth="1"/>
    <col min="12797" max="12797" width="9.28515625" style="168" customWidth="1"/>
    <col min="12798" max="12798" width="7.140625" style="168" customWidth="1"/>
    <col min="12799" max="12799" width="11.42578125" style="168" customWidth="1"/>
    <col min="12800" max="12800" width="12.42578125" style="168" customWidth="1"/>
    <col min="12801" max="12801" width="13.5703125" style="168" customWidth="1"/>
    <col min="12802" max="13050" width="11.42578125" style="168"/>
    <col min="13051" max="13051" width="8" style="168" customWidth="1"/>
    <col min="13052" max="13052" width="52.42578125" style="168" customWidth="1"/>
    <col min="13053" max="13053" width="9.28515625" style="168" customWidth="1"/>
    <col min="13054" max="13054" width="7.140625" style="168" customWidth="1"/>
    <col min="13055" max="13055" width="11.42578125" style="168" customWidth="1"/>
    <col min="13056" max="13056" width="12.42578125" style="168" customWidth="1"/>
    <col min="13057" max="13057" width="13.5703125" style="168" customWidth="1"/>
    <col min="13058" max="13306" width="11.42578125" style="168"/>
    <col min="13307" max="13307" width="8" style="168" customWidth="1"/>
    <col min="13308" max="13308" width="52.42578125" style="168" customWidth="1"/>
    <col min="13309" max="13309" width="9.28515625" style="168" customWidth="1"/>
    <col min="13310" max="13310" width="7.140625" style="168" customWidth="1"/>
    <col min="13311" max="13311" width="11.42578125" style="168" customWidth="1"/>
    <col min="13312" max="13312" width="12.42578125" style="168" customWidth="1"/>
    <col min="13313" max="13313" width="13.5703125" style="168" customWidth="1"/>
    <col min="13314" max="13562" width="11.42578125" style="168"/>
    <col min="13563" max="13563" width="8" style="168" customWidth="1"/>
    <col min="13564" max="13564" width="52.42578125" style="168" customWidth="1"/>
    <col min="13565" max="13565" width="9.28515625" style="168" customWidth="1"/>
    <col min="13566" max="13566" width="7.140625" style="168" customWidth="1"/>
    <col min="13567" max="13567" width="11.42578125" style="168" customWidth="1"/>
    <col min="13568" max="13568" width="12.42578125" style="168" customWidth="1"/>
    <col min="13569" max="13569" width="13.5703125" style="168" customWidth="1"/>
    <col min="13570" max="13818" width="11.42578125" style="168"/>
    <col min="13819" max="13819" width="8" style="168" customWidth="1"/>
    <col min="13820" max="13820" width="52.42578125" style="168" customWidth="1"/>
    <col min="13821" max="13821" width="9.28515625" style="168" customWidth="1"/>
    <col min="13822" max="13822" width="7.140625" style="168" customWidth="1"/>
    <col min="13823" max="13823" width="11.42578125" style="168" customWidth="1"/>
    <col min="13824" max="13824" width="12.42578125" style="168" customWidth="1"/>
    <col min="13825" max="13825" width="13.5703125" style="168" customWidth="1"/>
    <col min="13826" max="14074" width="11.42578125" style="168"/>
    <col min="14075" max="14075" width="8" style="168" customWidth="1"/>
    <col min="14076" max="14076" width="52.42578125" style="168" customWidth="1"/>
    <col min="14077" max="14077" width="9.28515625" style="168" customWidth="1"/>
    <col min="14078" max="14078" width="7.140625" style="168" customWidth="1"/>
    <col min="14079" max="14079" width="11.42578125" style="168" customWidth="1"/>
    <col min="14080" max="14080" width="12.42578125" style="168" customWidth="1"/>
    <col min="14081" max="14081" width="13.5703125" style="168" customWidth="1"/>
    <col min="14082" max="14330" width="11.42578125" style="168"/>
    <col min="14331" max="14331" width="8" style="168" customWidth="1"/>
    <col min="14332" max="14332" width="52.42578125" style="168" customWidth="1"/>
    <col min="14333" max="14333" width="9.28515625" style="168" customWidth="1"/>
    <col min="14334" max="14334" width="7.140625" style="168" customWidth="1"/>
    <col min="14335" max="14335" width="11.42578125" style="168" customWidth="1"/>
    <col min="14336" max="14336" width="12.42578125" style="168" customWidth="1"/>
    <col min="14337" max="14337" width="13.5703125" style="168" customWidth="1"/>
    <col min="14338" max="14586" width="11.42578125" style="168"/>
    <col min="14587" max="14587" width="8" style="168" customWidth="1"/>
    <col min="14588" max="14588" width="52.42578125" style="168" customWidth="1"/>
    <col min="14589" max="14589" width="9.28515625" style="168" customWidth="1"/>
    <col min="14590" max="14590" width="7.140625" style="168" customWidth="1"/>
    <col min="14591" max="14591" width="11.42578125" style="168" customWidth="1"/>
    <col min="14592" max="14592" width="12.42578125" style="168" customWidth="1"/>
    <col min="14593" max="14593" width="13.5703125" style="168" customWidth="1"/>
    <col min="14594" max="14842" width="11.42578125" style="168"/>
    <col min="14843" max="14843" width="8" style="168" customWidth="1"/>
    <col min="14844" max="14844" width="52.42578125" style="168" customWidth="1"/>
    <col min="14845" max="14845" width="9.28515625" style="168" customWidth="1"/>
    <col min="14846" max="14846" width="7.140625" style="168" customWidth="1"/>
    <col min="14847" max="14847" width="11.42578125" style="168" customWidth="1"/>
    <col min="14848" max="14848" width="12.42578125" style="168" customWidth="1"/>
    <col min="14849" max="14849" width="13.5703125" style="168" customWidth="1"/>
    <col min="14850" max="15098" width="11.42578125" style="168"/>
    <col min="15099" max="15099" width="8" style="168" customWidth="1"/>
    <col min="15100" max="15100" width="52.42578125" style="168" customWidth="1"/>
    <col min="15101" max="15101" width="9.28515625" style="168" customWidth="1"/>
    <col min="15102" max="15102" width="7.140625" style="168" customWidth="1"/>
    <col min="15103" max="15103" width="11.42578125" style="168" customWidth="1"/>
    <col min="15104" max="15104" width="12.42578125" style="168" customWidth="1"/>
    <col min="15105" max="15105" width="13.5703125" style="168" customWidth="1"/>
    <col min="15106" max="15354" width="11.42578125" style="168"/>
    <col min="15355" max="15355" width="8" style="168" customWidth="1"/>
    <col min="15356" max="15356" width="52.42578125" style="168" customWidth="1"/>
    <col min="15357" max="15357" width="9.28515625" style="168" customWidth="1"/>
    <col min="15358" max="15358" width="7.140625" style="168" customWidth="1"/>
    <col min="15359" max="15359" width="11.42578125" style="168" customWidth="1"/>
    <col min="15360" max="15360" width="12.42578125" style="168" customWidth="1"/>
    <col min="15361" max="15361" width="13.5703125" style="168" customWidth="1"/>
    <col min="15362" max="15610" width="11.42578125" style="168"/>
    <col min="15611" max="15611" width="8" style="168" customWidth="1"/>
    <col min="15612" max="15612" width="52.42578125" style="168" customWidth="1"/>
    <col min="15613" max="15613" width="9.28515625" style="168" customWidth="1"/>
    <col min="15614" max="15614" width="7.140625" style="168" customWidth="1"/>
    <col min="15615" max="15615" width="11.42578125" style="168" customWidth="1"/>
    <col min="15616" max="15616" width="12.42578125" style="168" customWidth="1"/>
    <col min="15617" max="15617" width="13.5703125" style="168" customWidth="1"/>
    <col min="15618" max="15866" width="11.42578125" style="168"/>
    <col min="15867" max="15867" width="8" style="168" customWidth="1"/>
    <col min="15868" max="15868" width="52.42578125" style="168" customWidth="1"/>
    <col min="15869" max="15869" width="9.28515625" style="168" customWidth="1"/>
    <col min="15870" max="15870" width="7.140625" style="168" customWidth="1"/>
    <col min="15871" max="15871" width="11.42578125" style="168" customWidth="1"/>
    <col min="15872" max="15872" width="12.42578125" style="168" customWidth="1"/>
    <col min="15873" max="15873" width="13.5703125" style="168" customWidth="1"/>
    <col min="15874" max="16122" width="11.42578125" style="168"/>
    <col min="16123" max="16123" width="8" style="168" customWidth="1"/>
    <col min="16124" max="16124" width="52.42578125" style="168" customWidth="1"/>
    <col min="16125" max="16125" width="9.28515625" style="168" customWidth="1"/>
    <col min="16126" max="16126" width="7.140625" style="168" customWidth="1"/>
    <col min="16127" max="16127" width="11.42578125" style="168" customWidth="1"/>
    <col min="16128" max="16128" width="12.42578125" style="168" customWidth="1"/>
    <col min="16129" max="16129" width="13.5703125" style="168" customWidth="1"/>
    <col min="16130" max="16384" width="11.42578125" style="168"/>
  </cols>
  <sheetData>
    <row r="1" spans="1:31" x14ac:dyDescent="0.25">
      <c r="A1" s="230" t="s">
        <v>23</v>
      </c>
      <c r="B1" s="231"/>
      <c r="C1" s="231"/>
      <c r="D1" s="231"/>
      <c r="E1" s="231"/>
      <c r="F1" s="232"/>
    </row>
    <row r="2" spans="1:31" x14ac:dyDescent="0.25">
      <c r="A2" s="233" t="s">
        <v>24</v>
      </c>
      <c r="B2" s="234"/>
      <c r="C2" s="234"/>
      <c r="D2" s="234"/>
      <c r="E2" s="234"/>
      <c r="F2" s="235"/>
    </row>
    <row r="3" spans="1:31" x14ac:dyDescent="0.25">
      <c r="A3" s="230" t="s">
        <v>21</v>
      </c>
      <c r="B3" s="231"/>
      <c r="C3" s="231"/>
      <c r="D3" s="231"/>
      <c r="E3" s="231"/>
      <c r="F3" s="232"/>
    </row>
    <row r="4" spans="1:31" ht="16.5" thickBot="1" x14ac:dyDescent="0.3">
      <c r="A4" s="233" t="s">
        <v>141</v>
      </c>
      <c r="B4" s="234"/>
      <c r="C4" s="234"/>
      <c r="D4" s="234"/>
      <c r="E4" s="234"/>
      <c r="F4" s="235"/>
    </row>
    <row r="5" spans="1:31" ht="16.5" thickBot="1" x14ac:dyDescent="0.3">
      <c r="A5" s="239" t="s">
        <v>170</v>
      </c>
      <c r="B5" s="240"/>
      <c r="C5" s="240"/>
      <c r="D5" s="241" t="s">
        <v>118</v>
      </c>
      <c r="E5" s="242"/>
      <c r="F5" s="133">
        <v>5000000</v>
      </c>
      <c r="G5" s="169"/>
    </row>
    <row r="6" spans="1:31" ht="16.5" thickBot="1" x14ac:dyDescent="0.3">
      <c r="A6" s="236" t="s">
        <v>169</v>
      </c>
      <c r="B6" s="237"/>
      <c r="C6" s="237"/>
      <c r="D6" s="237"/>
      <c r="E6" s="237"/>
      <c r="F6" s="238"/>
    </row>
    <row r="7" spans="1:31" ht="16.5" thickBot="1" x14ac:dyDescent="0.3">
      <c r="A7" s="170"/>
      <c r="B7" s="153"/>
      <c r="C7" s="221"/>
      <c r="D7" s="151"/>
      <c r="E7" s="171"/>
      <c r="F7" s="172" t="s">
        <v>144</v>
      </c>
    </row>
    <row r="8" spans="1:31" s="176" customFormat="1" ht="16.5" thickBot="1" x14ac:dyDescent="0.3">
      <c r="A8" s="173" t="s">
        <v>9</v>
      </c>
      <c r="B8" s="174" t="s">
        <v>0</v>
      </c>
      <c r="C8" s="174" t="s">
        <v>2</v>
      </c>
      <c r="D8" s="174" t="s">
        <v>1</v>
      </c>
      <c r="E8" s="174" t="s">
        <v>10</v>
      </c>
      <c r="F8" s="175" t="s">
        <v>11</v>
      </c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</row>
    <row r="9" spans="1:31" s="176" customFormat="1" x14ac:dyDescent="0.25">
      <c r="A9" s="167"/>
      <c r="B9" s="167"/>
      <c r="C9" s="218"/>
      <c r="D9" s="218"/>
      <c r="E9" s="167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s="176" customFormat="1" x14ac:dyDescent="0.25">
      <c r="A10" s="177">
        <v>1</v>
      </c>
      <c r="B10" s="178" t="s">
        <v>22</v>
      </c>
      <c r="C10" s="178"/>
      <c r="D10" s="178"/>
      <c r="E10" s="178"/>
      <c r="F10" s="179"/>
    </row>
    <row r="11" spans="1:31" s="176" customFormat="1" x14ac:dyDescent="0.25">
      <c r="A11" s="154">
        <v>1.1000000000000001</v>
      </c>
      <c r="B11" s="155" t="s">
        <v>145</v>
      </c>
      <c r="C11" s="156">
        <v>1</v>
      </c>
      <c r="D11" s="156" t="s">
        <v>16</v>
      </c>
      <c r="E11" s="157"/>
      <c r="F11" s="227">
        <f t="shared" ref="F11" si="0">C11*E11</f>
        <v>0</v>
      </c>
    </row>
    <row r="12" spans="1:31" s="176" customFormat="1" x14ac:dyDescent="0.25">
      <c r="A12" s="180">
        <v>1.2</v>
      </c>
      <c r="B12" s="181" t="s">
        <v>26</v>
      </c>
      <c r="C12" s="182">
        <v>1</v>
      </c>
      <c r="D12" s="183" t="s">
        <v>16</v>
      </c>
      <c r="E12" s="182"/>
      <c r="F12" s="228">
        <f>E12</f>
        <v>0</v>
      </c>
    </row>
    <row r="13" spans="1:31" s="176" customFormat="1" ht="16.5" thickBot="1" x14ac:dyDescent="0.3">
      <c r="A13" s="180">
        <v>1.3</v>
      </c>
      <c r="B13" s="181" t="s">
        <v>142</v>
      </c>
      <c r="C13" s="136">
        <v>2</v>
      </c>
      <c r="D13" s="136" t="s">
        <v>143</v>
      </c>
      <c r="E13" s="136"/>
      <c r="F13" s="229">
        <f>E13*C13</f>
        <v>0</v>
      </c>
    </row>
    <row r="14" spans="1:31" s="176" customFormat="1" ht="16.5" thickBot="1" x14ac:dyDescent="0.3">
      <c r="A14" s="184"/>
      <c r="B14" s="145" t="s">
        <v>28</v>
      </c>
      <c r="C14" s="222"/>
      <c r="D14" s="146"/>
      <c r="E14" s="147"/>
      <c r="F14" s="148">
        <f>SUM(F11:F13)</f>
        <v>0</v>
      </c>
    </row>
    <row r="15" spans="1:31" s="176" customFormat="1" x14ac:dyDescent="0.25">
      <c r="A15" s="158"/>
      <c r="B15" s="159"/>
      <c r="C15" s="160"/>
      <c r="D15" s="160"/>
      <c r="E15" s="160"/>
      <c r="F15" s="161"/>
    </row>
    <row r="16" spans="1:31" s="176" customFormat="1" x14ac:dyDescent="0.25">
      <c r="A16" s="177">
        <v>2</v>
      </c>
      <c r="B16" s="178" t="s">
        <v>146</v>
      </c>
      <c r="C16" s="178"/>
      <c r="D16" s="178"/>
      <c r="E16" s="178"/>
      <c r="F16" s="179"/>
    </row>
    <row r="17" spans="1:9" s="176" customFormat="1" x14ac:dyDescent="0.25">
      <c r="A17" s="154">
        <v>2.1</v>
      </c>
      <c r="B17" s="162" t="s">
        <v>147</v>
      </c>
      <c r="C17" s="156">
        <v>466.34</v>
      </c>
      <c r="D17" s="156" t="s">
        <v>71</v>
      </c>
      <c r="E17" s="157"/>
      <c r="F17" s="163">
        <f t="shared" ref="F17:F37" si="1">C17*E17</f>
        <v>0</v>
      </c>
    </row>
    <row r="18" spans="1:9" s="176" customFormat="1" x14ac:dyDescent="0.25">
      <c r="A18" s="154">
        <v>2.2000000000000002</v>
      </c>
      <c r="B18" s="162" t="s">
        <v>148</v>
      </c>
      <c r="C18" s="156">
        <v>397.8</v>
      </c>
      <c r="D18" s="156" t="s">
        <v>71</v>
      </c>
      <c r="E18" s="157"/>
      <c r="F18" s="163">
        <f t="shared" si="1"/>
        <v>0</v>
      </c>
    </row>
    <row r="19" spans="1:9" s="176" customFormat="1" ht="16.5" thickBot="1" x14ac:dyDescent="0.3">
      <c r="A19" s="154">
        <v>2.2999999999999998</v>
      </c>
      <c r="B19" s="162" t="s">
        <v>149</v>
      </c>
      <c r="C19" s="156">
        <v>513.38</v>
      </c>
      <c r="D19" s="156" t="s">
        <v>71</v>
      </c>
      <c r="E19" s="157"/>
      <c r="F19" s="163">
        <f t="shared" si="1"/>
        <v>0</v>
      </c>
    </row>
    <row r="20" spans="1:9" s="176" customFormat="1" ht="16.5" thickBot="1" x14ac:dyDescent="0.3">
      <c r="A20" s="184"/>
      <c r="B20" s="145" t="s">
        <v>29</v>
      </c>
      <c r="C20" s="222"/>
      <c r="D20" s="146"/>
      <c r="E20" s="147"/>
      <c r="F20" s="148">
        <f>SUM(F16:F19)</f>
        <v>0</v>
      </c>
    </row>
    <row r="21" spans="1:9" s="176" customFormat="1" x14ac:dyDescent="0.25">
      <c r="A21" s="158"/>
      <c r="B21" s="159"/>
      <c r="C21" s="160"/>
      <c r="D21" s="160"/>
      <c r="E21" s="160"/>
      <c r="F21" s="161"/>
    </row>
    <row r="22" spans="1:9" s="176" customFormat="1" x14ac:dyDescent="0.25">
      <c r="A22" s="177">
        <v>3</v>
      </c>
      <c r="B22" s="178" t="s">
        <v>150</v>
      </c>
      <c r="C22" s="178"/>
      <c r="D22" s="178"/>
      <c r="E22" s="178"/>
      <c r="F22" s="179"/>
    </row>
    <row r="23" spans="1:9" s="176" customFormat="1" ht="47.25" x14ac:dyDescent="0.25">
      <c r="A23" s="154">
        <v>3.1</v>
      </c>
      <c r="B23" s="162" t="s">
        <v>151</v>
      </c>
      <c r="C23" s="156">
        <v>59</v>
      </c>
      <c r="D23" s="156" t="s">
        <v>152</v>
      </c>
      <c r="E23" s="157"/>
      <c r="F23" s="163">
        <f t="shared" si="1"/>
        <v>0</v>
      </c>
    </row>
    <row r="24" spans="1:9" s="176" customFormat="1" ht="32.25" thickBot="1" x14ac:dyDescent="0.3">
      <c r="A24" s="154">
        <v>3.2</v>
      </c>
      <c r="B24" s="162" t="s">
        <v>153</v>
      </c>
      <c r="C24" s="156">
        <v>153</v>
      </c>
      <c r="D24" s="156" t="s">
        <v>154</v>
      </c>
      <c r="E24" s="157"/>
      <c r="F24" s="163">
        <f t="shared" si="1"/>
        <v>0</v>
      </c>
    </row>
    <row r="25" spans="1:9" s="176" customFormat="1" ht="16.5" thickBot="1" x14ac:dyDescent="0.3">
      <c r="A25" s="184"/>
      <c r="B25" s="145" t="s">
        <v>30</v>
      </c>
      <c r="C25" s="222"/>
      <c r="D25" s="146"/>
      <c r="E25" s="147"/>
      <c r="F25" s="148">
        <f>SUM(F21:F24)</f>
        <v>0</v>
      </c>
    </row>
    <row r="26" spans="1:9" s="176" customFormat="1" x14ac:dyDescent="0.25">
      <c r="A26" s="164"/>
      <c r="B26" s="159"/>
      <c r="C26" s="160"/>
      <c r="D26" s="160"/>
      <c r="E26" s="160"/>
      <c r="F26" s="161"/>
    </row>
    <row r="27" spans="1:9" s="176" customFormat="1" x14ac:dyDescent="0.25">
      <c r="A27" s="177">
        <v>4</v>
      </c>
      <c r="B27" s="178" t="s">
        <v>155</v>
      </c>
      <c r="C27" s="178"/>
      <c r="D27" s="178"/>
      <c r="E27" s="178"/>
      <c r="F27" s="179"/>
    </row>
    <row r="28" spans="1:9" s="176" customFormat="1" x14ac:dyDescent="0.25">
      <c r="A28" s="154">
        <v>4.0999999999999996</v>
      </c>
      <c r="B28" s="162" t="s">
        <v>156</v>
      </c>
      <c r="C28" s="156">
        <v>795</v>
      </c>
      <c r="D28" s="156" t="s">
        <v>157</v>
      </c>
      <c r="E28" s="157"/>
      <c r="F28" s="163">
        <f t="shared" si="1"/>
        <v>0</v>
      </c>
    </row>
    <row r="29" spans="1:9" s="176" customFormat="1" ht="32.25" thickBot="1" x14ac:dyDescent="0.3">
      <c r="A29" s="154">
        <v>4.2</v>
      </c>
      <c r="B29" s="162" t="s">
        <v>158</v>
      </c>
      <c r="C29" s="156">
        <v>4.3899999999999997</v>
      </c>
      <c r="D29" s="156" t="s">
        <v>55</v>
      </c>
      <c r="E29" s="157"/>
      <c r="F29" s="163">
        <f t="shared" si="1"/>
        <v>0</v>
      </c>
      <c r="G29" s="185"/>
      <c r="H29" s="186"/>
      <c r="I29" s="187"/>
    </row>
    <row r="30" spans="1:9" s="176" customFormat="1" ht="16.5" thickBot="1" x14ac:dyDescent="0.3">
      <c r="A30" s="184"/>
      <c r="B30" s="145" t="s">
        <v>31</v>
      </c>
      <c r="C30" s="222"/>
      <c r="D30" s="146"/>
      <c r="E30" s="147"/>
      <c r="F30" s="148">
        <f>SUM(F26:F29)</f>
        <v>0</v>
      </c>
      <c r="G30" s="188"/>
      <c r="H30" s="189"/>
      <c r="I30" s="190"/>
    </row>
    <row r="31" spans="1:9" s="176" customFormat="1" x14ac:dyDescent="0.25">
      <c r="A31" s="164"/>
      <c r="B31" s="159"/>
      <c r="C31" s="160"/>
      <c r="D31" s="160"/>
      <c r="E31" s="160"/>
      <c r="F31" s="161"/>
      <c r="G31" s="191"/>
      <c r="H31" s="192"/>
      <c r="I31" s="193"/>
    </row>
    <row r="32" spans="1:9" s="176" customFormat="1" x14ac:dyDescent="0.25">
      <c r="A32" s="177">
        <v>5</v>
      </c>
      <c r="B32" s="178" t="s">
        <v>159</v>
      </c>
      <c r="C32" s="178"/>
      <c r="D32" s="178"/>
      <c r="E32" s="178"/>
      <c r="F32" s="179"/>
    </row>
    <row r="33" spans="1:31" s="176" customFormat="1" x14ac:dyDescent="0.25">
      <c r="A33" s="154">
        <v>5.0999999999999996</v>
      </c>
      <c r="B33" s="162" t="s">
        <v>160</v>
      </c>
      <c r="C33" s="156">
        <v>20</v>
      </c>
      <c r="D33" s="156" t="s">
        <v>161</v>
      </c>
      <c r="E33" s="157"/>
      <c r="F33" s="163">
        <f t="shared" si="1"/>
        <v>0</v>
      </c>
    </row>
    <row r="34" spans="1:31" s="176" customFormat="1" x14ac:dyDescent="0.25">
      <c r="A34" s="154">
        <v>5.2</v>
      </c>
      <c r="B34" s="162" t="s">
        <v>162</v>
      </c>
      <c r="C34" s="156">
        <v>1</v>
      </c>
      <c r="D34" s="156" t="s">
        <v>16</v>
      </c>
      <c r="E34" s="157"/>
      <c r="F34" s="163">
        <f t="shared" si="1"/>
        <v>0</v>
      </c>
    </row>
    <row r="35" spans="1:31" s="176" customFormat="1" x14ac:dyDescent="0.25">
      <c r="A35" s="154">
        <v>5.3</v>
      </c>
      <c r="B35" s="162" t="s">
        <v>163</v>
      </c>
      <c r="C35" s="156">
        <v>15</v>
      </c>
      <c r="D35" s="156" t="s">
        <v>164</v>
      </c>
      <c r="E35" s="157"/>
      <c r="F35" s="163">
        <f t="shared" si="1"/>
        <v>0</v>
      </c>
    </row>
    <row r="36" spans="1:31" x14ac:dyDescent="0.25">
      <c r="A36" s="154">
        <v>5.4</v>
      </c>
      <c r="B36" s="162" t="s">
        <v>165</v>
      </c>
      <c r="C36" s="156">
        <v>1</v>
      </c>
      <c r="D36" s="156" t="s">
        <v>16</v>
      </c>
      <c r="E36" s="157"/>
      <c r="F36" s="163">
        <f t="shared" si="1"/>
        <v>0</v>
      </c>
      <c r="G36" s="176"/>
      <c r="H36" s="176"/>
      <c r="I36" s="176"/>
      <c r="J36" s="176"/>
      <c r="K36" s="176"/>
      <c r="L36" s="176"/>
    </row>
    <row r="37" spans="1:31" ht="16.5" thickBot="1" x14ac:dyDescent="0.3">
      <c r="A37" s="154">
        <v>5.5</v>
      </c>
      <c r="B37" s="162" t="s">
        <v>166</v>
      </c>
      <c r="C37" s="194">
        <v>1</v>
      </c>
      <c r="D37" s="194" t="s">
        <v>16</v>
      </c>
      <c r="E37" s="165"/>
      <c r="F37" s="163">
        <f t="shared" si="1"/>
        <v>0</v>
      </c>
      <c r="G37" s="176"/>
      <c r="H37" s="176"/>
      <c r="I37" s="176"/>
      <c r="J37" s="176"/>
      <c r="K37" s="176"/>
      <c r="L37" s="176"/>
    </row>
    <row r="38" spans="1:31" ht="16.5" thickBot="1" x14ac:dyDescent="0.3">
      <c r="A38" s="184"/>
      <c r="B38" s="145" t="s">
        <v>167</v>
      </c>
      <c r="C38" s="222"/>
      <c r="D38" s="146"/>
      <c r="E38" s="147"/>
      <c r="F38" s="148">
        <f>SUM(F33:F37)</f>
        <v>0</v>
      </c>
      <c r="G38" s="176"/>
      <c r="H38" s="176"/>
      <c r="I38" s="176"/>
      <c r="J38" s="176"/>
      <c r="K38" s="176"/>
      <c r="L38" s="176"/>
    </row>
    <row r="39" spans="1:31" x14ac:dyDescent="0.25">
      <c r="A39" s="166"/>
      <c r="B39" s="159"/>
      <c r="C39" s="160"/>
      <c r="D39" s="160"/>
      <c r="E39" s="160"/>
      <c r="F39" s="161"/>
      <c r="G39" s="176"/>
      <c r="H39" s="176"/>
      <c r="I39" s="176"/>
      <c r="J39" s="176"/>
      <c r="K39" s="176"/>
      <c r="L39" s="176"/>
    </row>
    <row r="40" spans="1:31" x14ac:dyDescent="0.25">
      <c r="A40" s="149"/>
      <c r="B40" s="145" t="s">
        <v>168</v>
      </c>
      <c r="C40" s="145"/>
      <c r="D40" s="145"/>
      <c r="E40" s="145"/>
      <c r="F40" s="150">
        <f>F38+F30+F25+F20+F14</f>
        <v>0</v>
      </c>
      <c r="G40" s="176"/>
      <c r="H40" s="176"/>
      <c r="I40" s="176"/>
      <c r="J40" s="176"/>
      <c r="K40" s="176"/>
      <c r="L40" s="176"/>
    </row>
    <row r="41" spans="1:31" s="176" customFormat="1" ht="16.5" thickBot="1" x14ac:dyDescent="0.3">
      <c r="A41" s="195"/>
      <c r="B41" s="195"/>
      <c r="C41" s="195"/>
      <c r="D41" s="195"/>
      <c r="E41" s="195"/>
      <c r="F41" s="195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</row>
    <row r="42" spans="1:31" s="176" customFormat="1" ht="16.5" thickBot="1" x14ac:dyDescent="0.3">
      <c r="A42" s="243" t="s">
        <v>12</v>
      </c>
      <c r="B42" s="244"/>
      <c r="C42" s="244"/>
      <c r="D42" s="244"/>
      <c r="E42" s="245"/>
      <c r="F42" s="196">
        <f>F40</f>
        <v>0</v>
      </c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</row>
    <row r="43" spans="1:31" s="176" customFormat="1" x14ac:dyDescent="0.25">
      <c r="A43" s="142"/>
      <c r="B43" s="197"/>
      <c r="C43" s="223"/>
      <c r="D43" s="144"/>
      <c r="E43" s="143"/>
      <c r="F43" s="134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</row>
    <row r="44" spans="1:31" s="176" customFormat="1" x14ac:dyDescent="0.25">
      <c r="A44" s="131"/>
      <c r="B44" s="198" t="s">
        <v>20</v>
      </c>
      <c r="C44" s="224">
        <v>0.05</v>
      </c>
      <c r="D44" s="5"/>
      <c r="E44" s="4"/>
      <c r="F44" s="135">
        <f>C44*F42</f>
        <v>0</v>
      </c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</row>
    <row r="45" spans="1:31" s="176" customFormat="1" x14ac:dyDescent="0.25">
      <c r="A45" s="131"/>
      <c r="B45" s="198"/>
      <c r="C45" s="224"/>
      <c r="D45" s="5"/>
      <c r="E45" s="4"/>
      <c r="F45" s="135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</row>
    <row r="46" spans="1:31" x14ac:dyDescent="0.25">
      <c r="A46" s="131"/>
      <c r="B46" s="199" t="s">
        <v>3</v>
      </c>
      <c r="C46" s="136"/>
      <c r="D46" s="5"/>
      <c r="E46" s="4"/>
      <c r="F46" s="135"/>
    </row>
    <row r="47" spans="1:31" x14ac:dyDescent="0.25">
      <c r="A47" s="131"/>
      <c r="B47" s="200" t="s">
        <v>4</v>
      </c>
      <c r="C47" s="225">
        <v>0.1</v>
      </c>
      <c r="D47" s="5"/>
      <c r="E47" s="4"/>
      <c r="F47" s="134">
        <f>C47*F42</f>
        <v>0</v>
      </c>
    </row>
    <row r="48" spans="1:31" x14ac:dyDescent="0.25">
      <c r="A48" s="131"/>
      <c r="B48" s="200" t="s">
        <v>5</v>
      </c>
      <c r="C48" s="224">
        <v>0.03</v>
      </c>
      <c r="D48" s="5"/>
      <c r="E48" s="4"/>
      <c r="F48" s="134">
        <f>C48*F42</f>
        <v>0</v>
      </c>
    </row>
    <row r="49" spans="1:12" x14ac:dyDescent="0.25">
      <c r="A49" s="131"/>
      <c r="B49" s="200" t="s">
        <v>18</v>
      </c>
      <c r="C49" s="224">
        <v>0.04</v>
      </c>
      <c r="D49" s="5"/>
      <c r="E49" s="4"/>
      <c r="F49" s="134">
        <f>C49*F42</f>
        <v>0</v>
      </c>
    </row>
    <row r="50" spans="1:12" x14ac:dyDescent="0.25">
      <c r="A50" s="131"/>
      <c r="B50" s="200" t="s">
        <v>17</v>
      </c>
      <c r="C50" s="224">
        <v>0.01</v>
      </c>
      <c r="D50" s="5"/>
      <c r="E50" s="4"/>
      <c r="F50" s="134">
        <f>C50*F42</f>
        <v>0</v>
      </c>
      <c r="G50" s="201"/>
    </row>
    <row r="51" spans="1:12" x14ac:dyDescent="0.25">
      <c r="A51" s="131"/>
      <c r="B51" s="200" t="s">
        <v>6</v>
      </c>
      <c r="C51" s="224">
        <v>0.01</v>
      </c>
      <c r="D51" s="5"/>
      <c r="E51" s="4"/>
      <c r="F51" s="134">
        <f>C51*F42</f>
        <v>0</v>
      </c>
      <c r="G51" s="201"/>
    </row>
    <row r="52" spans="1:12" x14ac:dyDescent="0.25">
      <c r="A52" s="131"/>
      <c r="B52" s="200" t="s">
        <v>32</v>
      </c>
      <c r="C52" s="224">
        <v>1E-3</v>
      </c>
      <c r="D52" s="5"/>
      <c r="E52" s="4"/>
      <c r="F52" s="134">
        <f>C52*F42</f>
        <v>0</v>
      </c>
    </row>
    <row r="53" spans="1:12" x14ac:dyDescent="0.25">
      <c r="A53" s="131"/>
      <c r="B53" s="200" t="s">
        <v>19</v>
      </c>
      <c r="C53" s="224">
        <v>0.05</v>
      </c>
      <c r="D53" s="5"/>
      <c r="E53" s="4"/>
      <c r="F53" s="134">
        <f>C53*F42</f>
        <v>0</v>
      </c>
    </row>
    <row r="54" spans="1:12" x14ac:dyDescent="0.25">
      <c r="A54" s="131"/>
      <c r="B54" s="200" t="s">
        <v>25</v>
      </c>
      <c r="C54" s="224">
        <v>0.18</v>
      </c>
      <c r="D54" s="5"/>
      <c r="E54" s="4"/>
      <c r="F54" s="134">
        <f>C54*F47</f>
        <v>0</v>
      </c>
    </row>
    <row r="55" spans="1:12" x14ac:dyDescent="0.25">
      <c r="A55" s="131"/>
      <c r="B55" s="198"/>
      <c r="C55" s="224"/>
      <c r="D55" s="5"/>
      <c r="E55" s="4"/>
      <c r="F55" s="134"/>
    </row>
    <row r="56" spans="1:12" x14ac:dyDescent="0.25">
      <c r="A56" s="131"/>
      <c r="B56" s="198" t="s">
        <v>13</v>
      </c>
      <c r="C56" s="224"/>
      <c r="D56" s="5"/>
      <c r="E56" s="4"/>
      <c r="F56" s="134">
        <f>SUM(F47:F55)</f>
        <v>0</v>
      </c>
    </row>
    <row r="57" spans="1:12" x14ac:dyDescent="0.25">
      <c r="A57" s="131"/>
      <c r="B57" s="6"/>
      <c r="C57" s="224"/>
      <c r="D57" s="5"/>
      <c r="E57" s="4"/>
      <c r="F57" s="134"/>
    </row>
    <row r="58" spans="1:12" x14ac:dyDescent="0.25">
      <c r="A58" s="131"/>
      <c r="B58" s="198" t="s">
        <v>7</v>
      </c>
      <c r="C58" s="224"/>
      <c r="D58" s="5"/>
      <c r="E58" s="4"/>
      <c r="F58" s="134">
        <f>F42+F56</f>
        <v>0</v>
      </c>
    </row>
    <row r="59" spans="1:12" ht="16.5" thickBot="1" x14ac:dyDescent="0.3">
      <c r="A59" s="139"/>
      <c r="B59" s="202"/>
      <c r="C59" s="226"/>
      <c r="D59" s="219"/>
      <c r="E59" s="140"/>
      <c r="F59" s="137"/>
    </row>
    <row r="60" spans="1:12" ht="16.5" thickBot="1" x14ac:dyDescent="0.3">
      <c r="A60" s="253" t="s">
        <v>14</v>
      </c>
      <c r="B60" s="254"/>
      <c r="C60" s="220"/>
      <c r="D60" s="220"/>
      <c r="E60" s="141"/>
      <c r="F60" s="138">
        <f>F58+F44</f>
        <v>0</v>
      </c>
    </row>
    <row r="61" spans="1:12" x14ac:dyDescent="0.25">
      <c r="A61" s="203" t="s">
        <v>134</v>
      </c>
      <c r="B61" s="1" t="s">
        <v>135</v>
      </c>
      <c r="C61" s="132"/>
      <c r="D61" s="152"/>
      <c r="E61" s="2"/>
      <c r="F61" s="195"/>
    </row>
    <row r="62" spans="1:12" x14ac:dyDescent="0.25">
      <c r="A62" s="203" t="s">
        <v>27</v>
      </c>
      <c r="B62" s="1" t="s">
        <v>119</v>
      </c>
      <c r="C62" s="132"/>
      <c r="D62" s="152"/>
      <c r="E62" s="2"/>
      <c r="F62" s="195"/>
      <c r="G62" s="201"/>
    </row>
    <row r="63" spans="1:12" x14ac:dyDescent="0.25">
      <c r="A63" s="247" t="s">
        <v>120</v>
      </c>
      <c r="B63" s="248"/>
      <c r="C63" s="3"/>
      <c r="D63" s="3"/>
      <c r="E63" s="204" t="s">
        <v>121</v>
      </c>
      <c r="F63" s="205"/>
    </row>
    <row r="64" spans="1:12" s="208" customFormat="1" ht="16.5" thickBot="1" x14ac:dyDescent="0.3">
      <c r="A64" s="206"/>
      <c r="B64" s="207"/>
      <c r="C64" s="3"/>
      <c r="D64" s="3"/>
      <c r="E64" s="207"/>
      <c r="F64" s="205"/>
      <c r="G64" s="168"/>
      <c r="H64" s="168"/>
      <c r="I64" s="168"/>
      <c r="J64" s="168"/>
      <c r="K64" s="168"/>
      <c r="L64" s="168"/>
    </row>
    <row r="65" spans="1:18" s="209" customFormat="1" ht="16.5" thickTop="1" x14ac:dyDescent="0.25">
      <c r="A65" s="249" t="s">
        <v>136</v>
      </c>
      <c r="B65" s="250"/>
      <c r="C65" s="255" t="s">
        <v>136</v>
      </c>
      <c r="D65" s="255"/>
      <c r="E65" s="255"/>
      <c r="F65" s="256"/>
      <c r="G65" s="168"/>
      <c r="H65" s="168"/>
      <c r="I65" s="168"/>
      <c r="J65" s="168"/>
      <c r="K65" s="168"/>
      <c r="L65" s="168"/>
    </row>
    <row r="66" spans="1:18" x14ac:dyDescent="0.25">
      <c r="A66" s="251" t="s">
        <v>137</v>
      </c>
      <c r="B66" s="252"/>
      <c r="C66" s="255" t="s">
        <v>138</v>
      </c>
      <c r="D66" s="255"/>
      <c r="E66" s="255"/>
      <c r="F66" s="256"/>
    </row>
    <row r="67" spans="1:18" x14ac:dyDescent="0.25">
      <c r="A67" s="249" t="s">
        <v>139</v>
      </c>
      <c r="B67" s="250"/>
      <c r="C67" s="248" t="s">
        <v>140</v>
      </c>
      <c r="D67" s="248"/>
      <c r="E67" s="248"/>
      <c r="F67" s="257"/>
    </row>
    <row r="68" spans="1:18" ht="16.5" thickBot="1" x14ac:dyDescent="0.3">
      <c r="A68" s="210"/>
      <c r="B68" s="211"/>
      <c r="C68" s="211"/>
      <c r="D68" s="211"/>
      <c r="E68" s="211"/>
      <c r="F68" s="212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</row>
    <row r="69" spans="1:18" ht="16.5" thickTop="1" x14ac:dyDescent="0.25">
      <c r="A69" s="3"/>
      <c r="B69" s="1"/>
      <c r="C69" s="132"/>
      <c r="D69" s="152"/>
      <c r="E69" s="2"/>
      <c r="F69" s="132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</row>
    <row r="70" spans="1:18" x14ac:dyDescent="0.25">
      <c r="A70" s="246"/>
      <c r="B70" s="246"/>
      <c r="C70" s="246"/>
      <c r="D70" s="246"/>
      <c r="E70" s="246"/>
      <c r="F70" s="246"/>
    </row>
    <row r="74" spans="1:18" ht="15.75" customHeight="1" x14ac:dyDescent="0.25"/>
  </sheetData>
  <mergeCells count="17">
    <mergeCell ref="A42:E42"/>
    <mergeCell ref="A70:F70"/>
    <mergeCell ref="A63:B63"/>
    <mergeCell ref="A65:B65"/>
    <mergeCell ref="A66:B66"/>
    <mergeCell ref="A67:B67"/>
    <mergeCell ref="A60:B60"/>
    <mergeCell ref="C65:F65"/>
    <mergeCell ref="C66:F66"/>
    <mergeCell ref="C67:F67"/>
    <mergeCell ref="A1:F1"/>
    <mergeCell ref="A2:F2"/>
    <mergeCell ref="A3:F3"/>
    <mergeCell ref="A6:F6"/>
    <mergeCell ref="A5:C5"/>
    <mergeCell ref="D5:E5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5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7" t="s">
        <v>33</v>
      </c>
      <c r="C3" s="8"/>
      <c r="D3" s="9"/>
      <c r="E3" s="10"/>
      <c r="F3" s="11"/>
    </row>
    <row r="4" spans="2:7" ht="16.5" thickTop="1" x14ac:dyDescent="0.25">
      <c r="B4" s="12" t="s">
        <v>34</v>
      </c>
      <c r="C4" s="13" t="s">
        <v>2</v>
      </c>
      <c r="D4" s="12" t="s">
        <v>1</v>
      </c>
      <c r="E4" s="14" t="s">
        <v>35</v>
      </c>
      <c r="F4" s="15" t="s">
        <v>36</v>
      </c>
    </row>
    <row r="5" spans="2:7" ht="15.75" x14ac:dyDescent="0.25">
      <c r="B5" s="16" t="s">
        <v>37</v>
      </c>
      <c r="C5" s="17">
        <v>1</v>
      </c>
      <c r="D5" s="18" t="s">
        <v>38</v>
      </c>
      <c r="E5" s="19">
        <f>E6*2</f>
        <v>1318</v>
      </c>
      <c r="F5" s="20">
        <f>ROUND(C5*E5,2)</f>
        <v>1318</v>
      </c>
    </row>
    <row r="6" spans="2:7" ht="15.75" x14ac:dyDescent="0.25">
      <c r="B6" s="21" t="s">
        <v>39</v>
      </c>
      <c r="C6" s="17">
        <v>1</v>
      </c>
      <c r="D6" s="22" t="s">
        <v>38</v>
      </c>
      <c r="E6" s="19">
        <v>659</v>
      </c>
      <c r="F6" s="20">
        <f>ROUND(C6*E6,2)</f>
        <v>659</v>
      </c>
    </row>
    <row r="7" spans="2:7" ht="15.75" x14ac:dyDescent="0.25">
      <c r="B7" s="16"/>
      <c r="C7" s="17"/>
      <c r="D7" s="18"/>
      <c r="E7" s="23"/>
      <c r="F7" s="24"/>
    </row>
    <row r="8" spans="2:7" ht="15.75" x14ac:dyDescent="0.25">
      <c r="B8" s="25" t="s">
        <v>40</v>
      </c>
      <c r="C8" s="26"/>
      <c r="D8" s="27"/>
      <c r="E8" s="28"/>
      <c r="F8" s="29">
        <f>SUM(F5:F7)</f>
        <v>1977</v>
      </c>
    </row>
    <row r="9" spans="2:7" ht="15.75" x14ac:dyDescent="0.25">
      <c r="B9" s="21" t="s">
        <v>41</v>
      </c>
      <c r="C9" s="17">
        <v>6.5</v>
      </c>
      <c r="D9" s="18" t="s">
        <v>42</v>
      </c>
      <c r="E9" s="19">
        <f>+F8</f>
        <v>1977</v>
      </c>
      <c r="F9" s="30">
        <f>+E9/C9</f>
        <v>304.15384615384613</v>
      </c>
    </row>
    <row r="10" spans="2:7" ht="15.75" x14ac:dyDescent="0.25">
      <c r="B10" s="16" t="s">
        <v>43</v>
      </c>
      <c r="C10" s="17"/>
      <c r="D10" s="18"/>
      <c r="E10" s="23"/>
      <c r="F10" s="30">
        <f>0.1*F9</f>
        <v>30.415384615384614</v>
      </c>
    </row>
    <row r="11" spans="2:7" ht="16.5" thickBot="1" x14ac:dyDescent="0.3">
      <c r="B11" s="31"/>
      <c r="C11" s="32"/>
      <c r="D11" s="33"/>
      <c r="E11" s="22"/>
      <c r="F11" s="34"/>
    </row>
    <row r="12" spans="2:7" ht="17.25" thickTop="1" thickBot="1" x14ac:dyDescent="0.3">
      <c r="B12" s="35" t="s">
        <v>44</v>
      </c>
      <c r="C12" s="36"/>
      <c r="D12" s="37"/>
      <c r="E12" s="38"/>
      <c r="F12" s="39">
        <f>SUM(F9:F10)</f>
        <v>334.56923076923073</v>
      </c>
    </row>
    <row r="13" spans="2:7" ht="15.75" thickTop="1" x14ac:dyDescent="0.25"/>
    <row r="14" spans="2:7" ht="15.75" x14ac:dyDescent="0.25">
      <c r="B14" s="40"/>
      <c r="C14" s="7" t="s">
        <v>45</v>
      </c>
      <c r="D14" s="41"/>
      <c r="E14" s="9"/>
      <c r="F14" s="42"/>
      <c r="G14" s="11"/>
    </row>
    <row r="15" spans="2:7" ht="15.75" x14ac:dyDescent="0.25">
      <c r="B15" s="43"/>
      <c r="C15" s="16" t="s">
        <v>46</v>
      </c>
      <c r="D15" s="17">
        <v>0.1</v>
      </c>
      <c r="E15" s="18" t="s">
        <v>47</v>
      </c>
      <c r="F15" s="19">
        <v>659</v>
      </c>
      <c r="G15" s="20">
        <f>+F15*D15</f>
        <v>65.900000000000006</v>
      </c>
    </row>
    <row r="16" spans="2:7" ht="15.75" x14ac:dyDescent="0.25">
      <c r="B16" s="43"/>
      <c r="C16" s="16" t="s">
        <v>48</v>
      </c>
      <c r="D16" s="17">
        <v>0.05</v>
      </c>
      <c r="E16" s="18" t="s">
        <v>49</v>
      </c>
      <c r="F16" s="19">
        <f>SUM(G15:G15)</f>
        <v>65.900000000000006</v>
      </c>
      <c r="G16" s="20">
        <f>+F16*D16</f>
        <v>3.2950000000000004</v>
      </c>
    </row>
    <row r="17" spans="2:7" ht="16.5" thickBot="1" x14ac:dyDescent="0.3">
      <c r="B17" s="43"/>
      <c r="C17" s="16" t="s">
        <v>50</v>
      </c>
      <c r="D17" s="17">
        <v>0.1</v>
      </c>
      <c r="E17" s="18" t="s">
        <v>51</v>
      </c>
      <c r="F17" s="19">
        <v>1126.7</v>
      </c>
      <c r="G17" s="20">
        <f>+F17*D17</f>
        <v>112.67000000000002</v>
      </c>
    </row>
    <row r="18" spans="2:7" ht="17.25" thickTop="1" thickBot="1" x14ac:dyDescent="0.3">
      <c r="B18" s="258" t="s">
        <v>52</v>
      </c>
      <c r="C18" s="259"/>
      <c r="D18" s="259"/>
      <c r="E18" s="259"/>
      <c r="F18" s="259"/>
      <c r="G18" s="39">
        <f>SUM(G15:G17)</f>
        <v>181.86500000000001</v>
      </c>
    </row>
    <row r="19" spans="2:7" ht="15.75" thickTop="1" x14ac:dyDescent="0.25"/>
    <row r="20" spans="2:7" ht="15.75" x14ac:dyDescent="0.25">
      <c r="B20" s="40"/>
      <c r="C20" s="7" t="s">
        <v>53</v>
      </c>
      <c r="D20" s="41"/>
      <c r="E20" s="9"/>
      <c r="F20" s="42"/>
      <c r="G20" s="11"/>
    </row>
    <row r="21" spans="2:7" ht="15.75" x14ac:dyDescent="0.25">
      <c r="B21" s="43"/>
      <c r="C21" s="16" t="s">
        <v>54</v>
      </c>
      <c r="D21" s="17">
        <v>1.1000000000000001</v>
      </c>
      <c r="E21" s="18" t="s">
        <v>55</v>
      </c>
      <c r="F21" s="19">
        <v>338</v>
      </c>
      <c r="G21" s="20">
        <f>F21*D21</f>
        <v>371.8</v>
      </c>
    </row>
    <row r="22" spans="2:7" ht="15.75" x14ac:dyDescent="0.25">
      <c r="B22" s="43"/>
      <c r="C22" s="16" t="s">
        <v>46</v>
      </c>
      <c r="D22" s="17">
        <v>0.1</v>
      </c>
      <c r="E22" s="18" t="s">
        <v>47</v>
      </c>
      <c r="F22" s="19">
        <v>659</v>
      </c>
      <c r="G22" s="20">
        <f>+F22*D22</f>
        <v>65.900000000000006</v>
      </c>
    </row>
    <row r="23" spans="2:7" ht="15.75" x14ac:dyDescent="0.25">
      <c r="B23" s="43"/>
      <c r="C23" s="16" t="s">
        <v>48</v>
      </c>
      <c r="D23" s="17">
        <v>0.01</v>
      </c>
      <c r="E23" s="18" t="s">
        <v>49</v>
      </c>
      <c r="F23" s="19">
        <f>SUM(G21:G22)</f>
        <v>437.70000000000005</v>
      </c>
      <c r="G23" s="20">
        <f>+F23*D23</f>
        <v>4.3770000000000007</v>
      </c>
    </row>
    <row r="24" spans="2:7" ht="16.5" thickBot="1" x14ac:dyDescent="0.3">
      <c r="B24" s="43"/>
      <c r="C24" s="16" t="s">
        <v>50</v>
      </c>
      <c r="D24" s="17">
        <v>0.1</v>
      </c>
      <c r="E24" s="18" t="s">
        <v>51</v>
      </c>
      <c r="F24" s="19">
        <v>1205.7</v>
      </c>
      <c r="G24" s="20">
        <f>+F24*D24</f>
        <v>120.57000000000001</v>
      </c>
    </row>
    <row r="25" spans="2:7" ht="17.25" thickTop="1" thickBot="1" x14ac:dyDescent="0.3">
      <c r="B25" s="258" t="s">
        <v>52</v>
      </c>
      <c r="C25" s="259"/>
      <c r="D25" s="259"/>
      <c r="E25" s="259"/>
      <c r="F25" s="259"/>
      <c r="G25" s="39">
        <f>SUM(G21:G24)</f>
        <v>562.64700000000005</v>
      </c>
    </row>
    <row r="26" spans="2:7" ht="15.75" thickTop="1" x14ac:dyDescent="0.25"/>
    <row r="27" spans="2:7" ht="16.5" thickBot="1" x14ac:dyDescent="0.3">
      <c r="B27" s="44"/>
      <c r="C27" s="45" t="s">
        <v>56</v>
      </c>
      <c r="D27" s="46"/>
      <c r="E27" s="47"/>
      <c r="F27" s="48"/>
      <c r="G27" s="49"/>
    </row>
    <row r="28" spans="2:7" ht="16.5" thickTop="1" x14ac:dyDescent="0.25">
      <c r="B28" s="50" t="s">
        <v>57</v>
      </c>
      <c r="C28" s="51" t="s">
        <v>34</v>
      </c>
      <c r="D28" s="52" t="s">
        <v>2</v>
      </c>
      <c r="E28" s="51" t="s">
        <v>1</v>
      </c>
      <c r="F28" s="53" t="s">
        <v>35</v>
      </c>
      <c r="G28" s="54" t="s">
        <v>36</v>
      </c>
    </row>
    <row r="29" spans="2:7" ht="15.75" x14ac:dyDescent="0.25">
      <c r="B29" s="55" t="s">
        <v>58</v>
      </c>
      <c r="C29" s="56" t="s">
        <v>59</v>
      </c>
      <c r="D29" s="57">
        <v>60</v>
      </c>
      <c r="E29" s="58" t="s">
        <v>60</v>
      </c>
      <c r="F29" s="59">
        <v>3</v>
      </c>
      <c r="G29" s="60">
        <f>+F29*D29</f>
        <v>180</v>
      </c>
    </row>
    <row r="30" spans="2:7" ht="15.75" x14ac:dyDescent="0.25">
      <c r="B30" s="55" t="s">
        <v>61</v>
      </c>
      <c r="C30" s="56" t="s">
        <v>62</v>
      </c>
      <c r="D30" s="57">
        <v>9</v>
      </c>
      <c r="E30" s="61" t="s">
        <v>63</v>
      </c>
      <c r="F30" s="59">
        <v>398.31</v>
      </c>
      <c r="G30" s="60">
        <f>+F30*D30</f>
        <v>3584.79</v>
      </c>
    </row>
    <row r="31" spans="2:7" ht="15.75" x14ac:dyDescent="0.25">
      <c r="B31" s="62" t="s">
        <v>64</v>
      </c>
      <c r="C31" s="56" t="s">
        <v>65</v>
      </c>
      <c r="D31" s="57">
        <v>0.56999999999999995</v>
      </c>
      <c r="E31" s="58" t="s">
        <v>66</v>
      </c>
      <c r="F31" s="59">
        <v>1186.44</v>
      </c>
      <c r="G31" s="60">
        <f>+F31*D31</f>
        <v>676.27080000000001</v>
      </c>
    </row>
    <row r="32" spans="2:7" ht="15.75" x14ac:dyDescent="0.25">
      <c r="B32" s="62" t="s">
        <v>67</v>
      </c>
      <c r="C32" s="56" t="s">
        <v>68</v>
      </c>
      <c r="D32" s="57">
        <v>0.53</v>
      </c>
      <c r="E32" s="58" t="s">
        <v>66</v>
      </c>
      <c r="F32" s="59">
        <v>1144.47</v>
      </c>
      <c r="G32" s="60">
        <f>+F32*D32</f>
        <v>606.56910000000005</v>
      </c>
    </row>
    <row r="33" spans="2:7" ht="15.75" x14ac:dyDescent="0.25">
      <c r="B33" s="55" t="s">
        <v>69</v>
      </c>
      <c r="C33" s="56" t="s">
        <v>70</v>
      </c>
      <c r="D33" s="57">
        <v>1</v>
      </c>
      <c r="E33" s="58" t="s">
        <v>66</v>
      </c>
      <c r="F33" s="59">
        <f>F23</f>
        <v>437.70000000000005</v>
      </c>
      <c r="G33" s="60">
        <f>+F33*D33</f>
        <v>437.70000000000005</v>
      </c>
    </row>
    <row r="34" spans="2:7" ht="16.5" thickBot="1" x14ac:dyDescent="0.3">
      <c r="B34" s="63"/>
      <c r="C34" s="64"/>
      <c r="D34" s="65"/>
      <c r="E34" s="66"/>
      <c r="F34" s="67"/>
      <c r="G34" s="68"/>
    </row>
    <row r="35" spans="2:7" ht="17.25" thickTop="1" thickBot="1" x14ac:dyDescent="0.3">
      <c r="B35" s="69"/>
      <c r="C35" s="35" t="s">
        <v>44</v>
      </c>
      <c r="D35" s="36"/>
      <c r="E35" s="37"/>
      <c r="F35" s="38"/>
      <c r="G35" s="39">
        <f>SUM(G29:G34)</f>
        <v>5485.3298999999997</v>
      </c>
    </row>
    <row r="36" spans="2:7" ht="15.75" thickTop="1" x14ac:dyDescent="0.25"/>
    <row r="37" spans="2:7" ht="16.5" thickBot="1" x14ac:dyDescent="0.3">
      <c r="B37" s="260" t="s">
        <v>72</v>
      </c>
      <c r="C37" s="260"/>
      <c r="D37" s="260"/>
      <c r="E37" s="260"/>
      <c r="F37" s="260"/>
      <c r="G37" s="260"/>
    </row>
    <row r="38" spans="2:7" ht="16.5" thickTop="1" x14ac:dyDescent="0.25">
      <c r="B38" s="70"/>
      <c r="C38" s="70" t="s">
        <v>34</v>
      </c>
      <c r="D38" s="71" t="s">
        <v>2</v>
      </c>
      <c r="E38" s="72" t="s">
        <v>1</v>
      </c>
      <c r="F38" s="73" t="s">
        <v>35</v>
      </c>
      <c r="G38" s="74" t="s">
        <v>36</v>
      </c>
    </row>
    <row r="39" spans="2:7" ht="15.75" x14ac:dyDescent="0.25">
      <c r="B39" s="75"/>
      <c r="C39" s="76" t="s">
        <v>73</v>
      </c>
      <c r="D39" s="77">
        <v>2</v>
      </c>
      <c r="E39" s="77" t="s">
        <v>74</v>
      </c>
      <c r="F39" s="78">
        <v>398.31</v>
      </c>
      <c r="G39" s="79">
        <f>SUM(F39*D39)</f>
        <v>796.62</v>
      </c>
    </row>
    <row r="40" spans="2:7" ht="15.75" x14ac:dyDescent="0.25">
      <c r="B40" s="75"/>
      <c r="C40" s="76" t="s">
        <v>75</v>
      </c>
      <c r="D40" s="77">
        <v>1</v>
      </c>
      <c r="E40" s="77" t="s">
        <v>71</v>
      </c>
      <c r="F40" s="77">
        <v>800</v>
      </c>
      <c r="G40" s="79">
        <f>SUM(F40*D40)</f>
        <v>800</v>
      </c>
    </row>
    <row r="41" spans="2:7" ht="15.75" x14ac:dyDescent="0.25">
      <c r="B41" s="75"/>
      <c r="C41" s="76" t="s">
        <v>76</v>
      </c>
      <c r="D41" s="77"/>
      <c r="E41" s="77"/>
      <c r="F41" s="77"/>
      <c r="G41" s="79">
        <v>20</v>
      </c>
    </row>
    <row r="42" spans="2:7" ht="15.75" x14ac:dyDescent="0.25">
      <c r="B42" s="75"/>
      <c r="C42" s="76"/>
      <c r="D42" s="77"/>
      <c r="E42" s="77"/>
      <c r="F42" s="77" t="s">
        <v>52</v>
      </c>
      <c r="G42" s="80">
        <f>SUM(G39:G41)</f>
        <v>1616.62</v>
      </c>
    </row>
    <row r="43" spans="2:7" ht="15.75" x14ac:dyDescent="0.25">
      <c r="B43" s="75"/>
      <c r="C43" s="76" t="s">
        <v>77</v>
      </c>
      <c r="D43" s="77">
        <v>1</v>
      </c>
      <c r="E43" s="77" t="s">
        <v>71</v>
      </c>
      <c r="F43" s="77">
        <v>762.61</v>
      </c>
      <c r="G43" s="79">
        <f>D43*F43</f>
        <v>762.61</v>
      </c>
    </row>
    <row r="44" spans="2:7" ht="15.75" x14ac:dyDescent="0.25">
      <c r="B44" s="75"/>
      <c r="C44" s="76" t="s">
        <v>78</v>
      </c>
      <c r="D44" s="77"/>
      <c r="E44" s="77"/>
      <c r="F44" s="77"/>
      <c r="G44" s="79"/>
    </row>
    <row r="45" spans="2:7" ht="15.75" x14ac:dyDescent="0.25">
      <c r="B45" s="75"/>
      <c r="C45" s="76" t="s">
        <v>79</v>
      </c>
      <c r="D45" s="77"/>
      <c r="E45" s="77"/>
      <c r="F45" s="77"/>
      <c r="G45" s="81">
        <f>G42*0.2</f>
        <v>323.32400000000001</v>
      </c>
    </row>
    <row r="46" spans="2:7" ht="15.75" x14ac:dyDescent="0.25">
      <c r="B46" s="75"/>
      <c r="C46" s="76" t="s">
        <v>80</v>
      </c>
      <c r="D46" s="77"/>
      <c r="E46" s="77"/>
      <c r="F46" s="77"/>
      <c r="G46" s="79">
        <f>G43*0.5</f>
        <v>381.30500000000001</v>
      </c>
    </row>
    <row r="47" spans="2:7" ht="16.5" thickBot="1" x14ac:dyDescent="0.3">
      <c r="B47" s="75"/>
      <c r="C47" s="76" t="s">
        <v>81</v>
      </c>
      <c r="D47" s="77"/>
      <c r="E47" s="77"/>
      <c r="F47" s="77"/>
      <c r="G47" s="79">
        <v>150</v>
      </c>
    </row>
    <row r="48" spans="2:7" ht="17.25" thickTop="1" thickBot="1" x14ac:dyDescent="0.3">
      <c r="B48" s="82"/>
      <c r="C48" s="83"/>
      <c r="D48" s="84"/>
      <c r="E48" s="84"/>
      <c r="F48" s="85" t="s">
        <v>82</v>
      </c>
      <c r="G48" s="86">
        <f>SUM(G45:G47)</f>
        <v>854.62900000000002</v>
      </c>
    </row>
    <row r="49" spans="2:8" ht="17.25" thickTop="1" thickBot="1" x14ac:dyDescent="0.3">
      <c r="B49" s="35"/>
      <c r="C49" s="35" t="s">
        <v>83</v>
      </c>
      <c r="D49" s="35"/>
      <c r="E49" s="35"/>
      <c r="F49" s="35"/>
      <c r="G49" s="88">
        <f>G48+G42</f>
        <v>2471.2489999999998</v>
      </c>
    </row>
    <row r="50" spans="2:8" ht="15.75" thickTop="1" x14ac:dyDescent="0.25"/>
    <row r="52" spans="2:8" ht="15.75" x14ac:dyDescent="0.25">
      <c r="B52" s="108">
        <v>20</v>
      </c>
      <c r="C52" s="108" t="s">
        <v>84</v>
      </c>
      <c r="D52" s="108"/>
      <c r="E52" s="108"/>
      <c r="F52" s="108"/>
      <c r="G52" s="108"/>
      <c r="H52" s="87"/>
    </row>
    <row r="53" spans="2:8" ht="15.75" x14ac:dyDescent="0.25">
      <c r="B53" s="107" t="s">
        <v>57</v>
      </c>
      <c r="C53" s="70" t="s">
        <v>34</v>
      </c>
      <c r="D53" s="89" t="s">
        <v>2</v>
      </c>
      <c r="E53" s="90" t="s">
        <v>1</v>
      </c>
      <c r="F53" s="91" t="s">
        <v>35</v>
      </c>
      <c r="G53" s="92" t="s">
        <v>36</v>
      </c>
    </row>
    <row r="54" spans="2:8" ht="15.75" x14ac:dyDescent="0.25">
      <c r="B54" s="93"/>
      <c r="C54" s="94"/>
      <c r="D54" s="95"/>
      <c r="E54" s="96"/>
      <c r="F54" s="95"/>
      <c r="G54" s="97"/>
    </row>
    <row r="55" spans="2:8" ht="15.75" x14ac:dyDescent="0.25">
      <c r="B55" s="98" t="s">
        <v>58</v>
      </c>
      <c r="C55" s="99" t="s">
        <v>85</v>
      </c>
      <c r="D55" s="95">
        <v>0.12</v>
      </c>
      <c r="E55" s="96" t="s">
        <v>15</v>
      </c>
      <c r="F55" s="95">
        <v>5508.47</v>
      </c>
      <c r="G55" s="97">
        <f>ROUND(F55*D55,2)</f>
        <v>661.02</v>
      </c>
    </row>
    <row r="56" spans="2:8" ht="15.75" x14ac:dyDescent="0.25">
      <c r="B56" s="98" t="s">
        <v>61</v>
      </c>
      <c r="C56" s="100" t="s">
        <v>86</v>
      </c>
      <c r="D56" s="95">
        <v>1</v>
      </c>
      <c r="E56" s="96" t="s">
        <v>8</v>
      </c>
      <c r="F56" s="95">
        <v>40</v>
      </c>
      <c r="G56" s="97">
        <f>ROUND(F56*D56,2)</f>
        <v>40</v>
      </c>
    </row>
    <row r="57" spans="2:8" ht="15.75" x14ac:dyDescent="0.25">
      <c r="B57" s="98" t="s">
        <v>64</v>
      </c>
      <c r="C57" s="100" t="s">
        <v>87</v>
      </c>
      <c r="D57" s="95">
        <v>1</v>
      </c>
      <c r="E57" s="96" t="s">
        <v>8</v>
      </c>
      <c r="F57" s="95">
        <v>130</v>
      </c>
      <c r="G57" s="97">
        <f>F57*D57</f>
        <v>130</v>
      </c>
    </row>
    <row r="58" spans="2:8" ht="16.5" thickBot="1" x14ac:dyDescent="0.3">
      <c r="B58" s="101"/>
      <c r="C58" s="102"/>
      <c r="D58" s="103"/>
      <c r="E58" s="104"/>
      <c r="F58" s="105"/>
      <c r="G58" s="106"/>
    </row>
    <row r="59" spans="2:8" ht="17.25" thickTop="1" thickBot="1" x14ac:dyDescent="0.3">
      <c r="B59" s="35"/>
      <c r="C59" s="35" t="s">
        <v>88</v>
      </c>
      <c r="D59" s="35"/>
      <c r="E59" s="35"/>
      <c r="F59" s="35"/>
      <c r="G59" s="35">
        <f>SUM(G55:G58)</f>
        <v>831.02</v>
      </c>
    </row>
    <row r="60" spans="2:8" ht="15.75" thickTop="1" x14ac:dyDescent="0.25"/>
    <row r="61" spans="2:8" ht="16.5" thickBot="1" x14ac:dyDescent="0.3">
      <c r="B61" s="40"/>
      <c r="C61" s="7" t="s">
        <v>89</v>
      </c>
      <c r="D61" s="8"/>
      <c r="E61" s="9"/>
      <c r="F61" s="10"/>
      <c r="G61" s="11"/>
    </row>
    <row r="62" spans="2:8" ht="16.5" thickTop="1" x14ac:dyDescent="0.25">
      <c r="B62" s="109" t="s">
        <v>57</v>
      </c>
      <c r="C62" s="12" t="s">
        <v>34</v>
      </c>
      <c r="D62" s="13" t="s">
        <v>2</v>
      </c>
      <c r="E62" s="12" t="s">
        <v>1</v>
      </c>
      <c r="F62" s="14" t="s">
        <v>35</v>
      </c>
      <c r="G62" s="15" t="s">
        <v>36</v>
      </c>
    </row>
    <row r="63" spans="2:8" x14ac:dyDescent="0.25">
      <c r="B63" s="110">
        <v>2</v>
      </c>
      <c r="C63" s="111"/>
      <c r="D63" s="112"/>
      <c r="E63" s="112" t="s">
        <v>90</v>
      </c>
      <c r="F63" s="112" t="s">
        <v>91</v>
      </c>
      <c r="G63" s="113"/>
    </row>
    <row r="64" spans="2:8" x14ac:dyDescent="0.25">
      <c r="B64" s="114" t="s">
        <v>92</v>
      </c>
      <c r="C64" s="115" t="s">
        <v>93</v>
      </c>
      <c r="D64" s="116">
        <v>1</v>
      </c>
      <c r="E64" s="117" t="s">
        <v>74</v>
      </c>
      <c r="F64" s="123">
        <v>311.02</v>
      </c>
      <c r="G64" s="116">
        <f>D64*F64</f>
        <v>311.02</v>
      </c>
    </row>
    <row r="65" spans="2:9" x14ac:dyDescent="0.25">
      <c r="B65" s="114" t="s">
        <v>94</v>
      </c>
      <c r="C65" s="115" t="s">
        <v>95</v>
      </c>
      <c r="D65" s="116">
        <v>1.5</v>
      </c>
      <c r="E65" s="117" t="s">
        <v>96</v>
      </c>
      <c r="F65" s="122">
        <v>46.61</v>
      </c>
      <c r="G65" s="116">
        <f t="shared" ref="G65:G71" si="0">D65*F65</f>
        <v>69.914999999999992</v>
      </c>
    </row>
    <row r="66" spans="2:9" x14ac:dyDescent="0.25">
      <c r="B66" s="114" t="s">
        <v>97</v>
      </c>
      <c r="C66" s="115" t="s">
        <v>98</v>
      </c>
      <c r="D66" s="116">
        <v>30</v>
      </c>
      <c r="E66" s="117" t="s">
        <v>99</v>
      </c>
      <c r="F66" s="122">
        <v>110.17</v>
      </c>
      <c r="G66" s="116">
        <f t="shared" si="0"/>
        <v>3305.1</v>
      </c>
    </row>
    <row r="67" spans="2:9" x14ac:dyDescent="0.25">
      <c r="B67" s="114" t="s">
        <v>100</v>
      </c>
      <c r="C67" s="115" t="s">
        <v>101</v>
      </c>
      <c r="D67" s="116">
        <v>0.26</v>
      </c>
      <c r="E67" s="117" t="s">
        <v>102</v>
      </c>
      <c r="F67" s="122">
        <v>101.69</v>
      </c>
      <c r="G67" s="116">
        <f t="shared" si="0"/>
        <v>26.439399999999999</v>
      </c>
    </row>
    <row r="68" spans="2:9" x14ac:dyDescent="0.25">
      <c r="B68" s="114" t="s">
        <v>103</v>
      </c>
      <c r="C68" s="115" t="s">
        <v>104</v>
      </c>
      <c r="D68" s="116">
        <v>1</v>
      </c>
      <c r="E68" s="117" t="s">
        <v>105</v>
      </c>
      <c r="F68" s="122">
        <v>225</v>
      </c>
      <c r="G68" s="116">
        <f t="shared" si="0"/>
        <v>225</v>
      </c>
    </row>
    <row r="69" spans="2:9" x14ac:dyDescent="0.25">
      <c r="B69" s="114" t="s">
        <v>106</v>
      </c>
      <c r="C69" s="115" t="s">
        <v>107</v>
      </c>
      <c r="D69" s="116">
        <v>1</v>
      </c>
      <c r="E69" s="117" t="s">
        <v>38</v>
      </c>
      <c r="F69" s="122">
        <v>1255</v>
      </c>
      <c r="G69" s="116">
        <f t="shared" si="0"/>
        <v>1255</v>
      </c>
    </row>
    <row r="70" spans="2:9" x14ac:dyDescent="0.25">
      <c r="B70" s="114" t="s">
        <v>108</v>
      </c>
      <c r="C70" s="115" t="s">
        <v>109</v>
      </c>
      <c r="D70" s="116">
        <v>1</v>
      </c>
      <c r="E70" s="117" t="s">
        <v>38</v>
      </c>
      <c r="F70" s="122">
        <v>847</v>
      </c>
      <c r="G70" s="116">
        <f t="shared" si="0"/>
        <v>847</v>
      </c>
    </row>
    <row r="71" spans="2:9" x14ac:dyDescent="0.25">
      <c r="B71" s="114" t="s">
        <v>110</v>
      </c>
      <c r="C71" s="115" t="s">
        <v>111</v>
      </c>
      <c r="D71" s="116">
        <v>1</v>
      </c>
      <c r="E71" s="117" t="s">
        <v>38</v>
      </c>
      <c r="F71" s="122">
        <v>659</v>
      </c>
      <c r="G71" s="116">
        <f t="shared" si="0"/>
        <v>659</v>
      </c>
    </row>
    <row r="72" spans="2:9" ht="15.75" thickBot="1" x14ac:dyDescent="0.3">
      <c r="B72" s="118"/>
      <c r="C72" s="119"/>
      <c r="D72" s="120"/>
      <c r="E72" s="113"/>
      <c r="F72" s="113" t="s">
        <v>112</v>
      </c>
      <c r="G72" s="113">
        <f>SUM(G64:G71)</f>
        <v>6698.4744000000001</v>
      </c>
    </row>
    <row r="73" spans="2:9" ht="17.25" thickTop="1" thickBot="1" x14ac:dyDescent="0.3">
      <c r="B73" s="69"/>
      <c r="C73" s="259" t="s">
        <v>113</v>
      </c>
      <c r="D73" s="259"/>
      <c r="E73" s="259"/>
      <c r="F73" s="259"/>
      <c r="G73" s="121">
        <f>+G72/120</f>
        <v>55.820619999999998</v>
      </c>
    </row>
    <row r="74" spans="2:9" ht="15.75" thickTop="1" x14ac:dyDescent="0.25"/>
    <row r="75" spans="2:9" ht="16.5" thickBot="1" x14ac:dyDescent="0.3">
      <c r="B75" s="124" t="s">
        <v>114</v>
      </c>
      <c r="C75" s="125"/>
      <c r="D75" s="126"/>
      <c r="E75" s="125"/>
      <c r="F75" s="127"/>
    </row>
    <row r="76" spans="2:9" ht="16.5" thickTop="1" x14ac:dyDescent="0.25">
      <c r="B76" s="12" t="s">
        <v>34</v>
      </c>
      <c r="C76" s="13" t="s">
        <v>2</v>
      </c>
      <c r="D76" s="12" t="s">
        <v>1</v>
      </c>
      <c r="E76" s="14" t="s">
        <v>35</v>
      </c>
      <c r="F76" s="15" t="s">
        <v>36</v>
      </c>
    </row>
    <row r="77" spans="2:9" ht="15.75" x14ac:dyDescent="0.25">
      <c r="B77" s="16" t="s">
        <v>117</v>
      </c>
      <c r="C77" s="17">
        <v>1</v>
      </c>
      <c r="D77" s="18" t="s">
        <v>38</v>
      </c>
      <c r="E77" s="19">
        <v>9600</v>
      </c>
      <c r="F77" s="20">
        <f>ROUND(C77*E77,2)</f>
        <v>9600</v>
      </c>
    </row>
    <row r="78" spans="2:9" ht="16.5" thickBot="1" x14ac:dyDescent="0.3">
      <c r="B78" s="31" t="s">
        <v>115</v>
      </c>
      <c r="C78" s="17">
        <v>16</v>
      </c>
      <c r="D78" s="18" t="s">
        <v>71</v>
      </c>
      <c r="E78" s="19">
        <f>+F64</f>
        <v>311.02</v>
      </c>
      <c r="F78" s="20">
        <f>ROUND(C78*E78,2)</f>
        <v>4976.32</v>
      </c>
    </row>
    <row r="79" spans="2:9" ht="17.25" thickTop="1" thickBot="1" x14ac:dyDescent="0.3">
      <c r="B79" s="35" t="s">
        <v>116</v>
      </c>
      <c r="C79" s="36"/>
      <c r="D79" s="37"/>
      <c r="E79" s="38"/>
      <c r="F79" s="39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28">
        <v>1</v>
      </c>
      <c r="C82" s="129" t="s">
        <v>122</v>
      </c>
      <c r="D82" s="8"/>
      <c r="E82" s="9"/>
      <c r="F82" s="10"/>
      <c r="G82" s="11"/>
    </row>
    <row r="83" spans="2:7" ht="16.5" thickTop="1" x14ac:dyDescent="0.25">
      <c r="B83" s="109" t="s">
        <v>57</v>
      </c>
      <c r="C83" s="12" t="s">
        <v>34</v>
      </c>
      <c r="D83" s="13" t="s">
        <v>2</v>
      </c>
      <c r="E83" s="12" t="s">
        <v>1</v>
      </c>
      <c r="F83" s="14" t="s">
        <v>35</v>
      </c>
      <c r="G83" s="15" t="s">
        <v>36</v>
      </c>
    </row>
    <row r="84" spans="2:7" ht="15.75" x14ac:dyDescent="0.25">
      <c r="C84" s="16" t="s">
        <v>123</v>
      </c>
      <c r="D84" s="17">
        <v>7</v>
      </c>
      <c r="E84" s="18" t="s">
        <v>124</v>
      </c>
      <c r="F84" s="19">
        <v>103</v>
      </c>
      <c r="G84" s="20">
        <f>ROUND(D84*F84,2)</f>
        <v>721</v>
      </c>
    </row>
    <row r="85" spans="2:7" ht="15.75" x14ac:dyDescent="0.25">
      <c r="C85" s="16" t="s">
        <v>125</v>
      </c>
      <c r="D85" s="17">
        <v>14</v>
      </c>
      <c r="E85" s="18" t="s">
        <v>124</v>
      </c>
      <c r="F85" s="19">
        <v>145</v>
      </c>
      <c r="G85" s="20">
        <f t="shared" ref="G85:G91" si="1">ROUND(D85*F85,2)</f>
        <v>2030</v>
      </c>
    </row>
    <row r="86" spans="2:7" ht="15.75" x14ac:dyDescent="0.25">
      <c r="C86" s="16" t="s">
        <v>126</v>
      </c>
      <c r="D86" s="17">
        <v>16</v>
      </c>
      <c r="E86" s="18" t="s">
        <v>124</v>
      </c>
      <c r="F86" s="17">
        <v>127.12</v>
      </c>
      <c r="G86" s="20">
        <f t="shared" si="1"/>
        <v>2033.92</v>
      </c>
    </row>
    <row r="87" spans="2:7" ht="15.75" x14ac:dyDescent="0.25">
      <c r="C87" s="16" t="s">
        <v>127</v>
      </c>
      <c r="D87" s="17">
        <v>3</v>
      </c>
      <c r="E87" s="18" t="s">
        <v>124</v>
      </c>
      <c r="F87" s="19">
        <v>186.44</v>
      </c>
      <c r="G87" s="20">
        <f t="shared" si="1"/>
        <v>559.32000000000005</v>
      </c>
    </row>
    <row r="88" spans="2:7" ht="15.75" x14ac:dyDescent="0.25">
      <c r="C88" s="16" t="s">
        <v>128</v>
      </c>
      <c r="D88" s="17">
        <v>5</v>
      </c>
      <c r="E88" s="18" t="s">
        <v>129</v>
      </c>
      <c r="F88" s="19">
        <v>50.85</v>
      </c>
      <c r="G88" s="20">
        <f t="shared" si="1"/>
        <v>254.25</v>
      </c>
    </row>
    <row r="89" spans="2:7" ht="15.75" x14ac:dyDescent="0.25">
      <c r="C89" s="16" t="s">
        <v>130</v>
      </c>
      <c r="D89" s="17">
        <v>5</v>
      </c>
      <c r="E89" s="18" t="s">
        <v>129</v>
      </c>
      <c r="F89" s="19">
        <v>46.51</v>
      </c>
      <c r="G89" s="20">
        <f t="shared" si="1"/>
        <v>232.55</v>
      </c>
    </row>
    <row r="90" spans="2:7" ht="15.75" x14ac:dyDescent="0.25">
      <c r="C90" s="16" t="s">
        <v>87</v>
      </c>
      <c r="D90" s="17">
        <v>1</v>
      </c>
      <c r="E90" s="18" t="s">
        <v>16</v>
      </c>
      <c r="F90" s="19">
        <v>3000</v>
      </c>
      <c r="G90" s="20">
        <f t="shared" si="1"/>
        <v>3000</v>
      </c>
    </row>
    <row r="91" spans="2:7" ht="15.75" x14ac:dyDescent="0.25">
      <c r="C91" s="16" t="s">
        <v>131</v>
      </c>
      <c r="D91" s="17">
        <v>0.5</v>
      </c>
      <c r="E91" s="130" t="s">
        <v>132</v>
      </c>
      <c r="F91" s="19">
        <v>8000</v>
      </c>
      <c r="G91" s="20">
        <f t="shared" si="1"/>
        <v>4000</v>
      </c>
    </row>
    <row r="92" spans="2:7" ht="16.5" thickBot="1" x14ac:dyDescent="0.3">
      <c r="C92" s="16"/>
      <c r="D92" s="17"/>
      <c r="F92" s="19"/>
      <c r="G92" s="20"/>
    </row>
    <row r="93" spans="2:7" ht="17.25" thickTop="1" thickBot="1" x14ac:dyDescent="0.3">
      <c r="B93" s="69"/>
      <c r="C93" s="35" t="s">
        <v>133</v>
      </c>
      <c r="D93" s="36"/>
      <c r="E93" s="37"/>
      <c r="F93" s="38"/>
      <c r="G93" s="39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2023-02-10T11:36:00Z</dcterms:modified>
</cp:coreProperties>
</file>