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D308B600-D521-46CB-8162-0C48E5D73AB8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Contenes'!$A$1:$F$61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Contenes'!$1:$9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C29" i="21" l="1"/>
  <c r="F17" i="21" l="1"/>
  <c r="F16" i="21"/>
  <c r="F32" i="21"/>
  <c r="F33" i="21" s="1"/>
  <c r="F29" i="21"/>
  <c r="F28" i="21"/>
  <c r="C23" i="21"/>
  <c r="F23" i="21" s="1"/>
  <c r="C21" i="21"/>
  <c r="C22" i="21" s="1"/>
  <c r="F22" i="21" s="1"/>
  <c r="F15" i="21"/>
  <c r="F14" i="21"/>
  <c r="F13" i="21"/>
  <c r="F18" i="21" l="1"/>
  <c r="F21" i="21"/>
  <c r="C24" i="21"/>
  <c r="F24" i="21" s="1"/>
  <c r="F30" i="21"/>
  <c r="G91" i="22"/>
  <c r="G90" i="22"/>
  <c r="G89" i="22"/>
  <c r="G88" i="22"/>
  <c r="G87" i="22"/>
  <c r="G86" i="22"/>
  <c r="G85" i="22"/>
  <c r="G84" i="22"/>
  <c r="F25" i="21" l="1"/>
  <c r="F35" i="21" s="1"/>
  <c r="G93" i="22"/>
  <c r="F45" i="21" l="1"/>
  <c r="F46" i="21"/>
  <c r="F42" i="21"/>
  <c r="F44" i="21"/>
  <c r="F40" i="21"/>
  <c r="F41" i="21"/>
  <c r="F43" i="21"/>
  <c r="F37" i="21"/>
  <c r="F47" i="21"/>
  <c r="E78" i="22"/>
  <c r="F78" i="22" s="1"/>
  <c r="F77" i="22"/>
  <c r="G64" i="22"/>
  <c r="F49" i="21" l="1"/>
  <c r="F51" i="21" s="1"/>
  <c r="F53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40" i="22"/>
  <c r="G39" i="22"/>
  <c r="G43" i="22"/>
  <c r="G46" i="22" s="1"/>
  <c r="G59" i="22" l="1"/>
  <c r="G42" i="22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<sst xmlns="http://schemas.openxmlformats.org/spreadsheetml/2006/main" count="234" uniqueCount="160">
  <si>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</si>
  <si>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</si>
  <si>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</si>
  <si>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</si>
  <si>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</si>
  <si>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</si>
  <si>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</si>
  <si>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</si>
  <si>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</si>
  <si>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</si>
  <si>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</si>
  <si>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</si>
  <si>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</si>
  <si>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</si>
  <si>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</si>
  <si>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</si>
  <si>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</si>
  <si>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</si>
  <si>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</si>
  <si>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</si>
  <si>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</si>
  <si>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</si>
  <si>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</si>
  <si>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</si>
  <si>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</si>
  <si>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</si>
  <si>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</si>
  <si>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</si>
  <si>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</si>
  <si>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</si>
  <si>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acera en hormigón 180 kg/cm², C/ligadora, e = 0.10 mts, a = 1.0 m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</si>
  <si>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</si>
  <si>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</si>
  <si>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</si>
  <si>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</si>
  <si>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</si>
  <si>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</si>
  <si>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</si>
  <si>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</si>
  <si>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</si>
  <si>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</si>
  <si>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</si>
  <si>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</si>
  <si>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</si>
  <si>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</si>
  <si>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</si>
  <si>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</si>
  <si>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</si>
  <si>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</si>
  <si>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</si>
  <si>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</si>
  <si>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</si>
  <si>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</si>
  <si>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</si>
  <si>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</si>
  <si>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</si>
  <si>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</si>
  <si>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</si>
  <si>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</si>
  <si>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</si>
  <si>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</si>
  <si>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</si>
  <si>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</si>
  <si>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</si>
  <si>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</si>
  <si>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</si>
  <si>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</si>
  <si>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</si>
  <si>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</si>
  <si>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</si>
  <si>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</si>
  <si>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</si>
  <si>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</si>
  <si>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</si>
  <si>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</si>
  <si>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</si>
  <si>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</si>
  <si>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</si>
  <si>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</si>
  <si>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</si>
  <si>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</si>
  <si>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</si>
  <si>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</si>
  <si>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</si>
  <si>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</si>
  <si>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</si>
  <si>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</si>
  <si>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</si>
  <si>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</si>
  <si>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</si>
  <si>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</si>
  <si>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</si>
  <si>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</si>
  <si>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</si>
  <si>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</si>
  <si>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</si>
  <si>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</si>
  <si>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</si>
  <si>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</si>
  <si>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</si>
  <si>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</si>
  <si>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</si>
  <si>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</si>
  <si>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</si>
  <si>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</si>
  <si>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</si>
  <si>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</si>
  <si>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</si>
  <si>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</si>
  <si>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</si>
  <si>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</si>
  <si>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</si>
  <si>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</si>
  <si>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</si>
  <si>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</si>
  <si>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</si>
  <si>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</si>
  <si>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</si>
  <si>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</si>
  <si>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</si>
  <si>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</si>
  <si>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</si>
  <si>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</si>
  <si>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</si>
  <si>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</si>
  <si>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</si>
  <si>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</si>
  <si>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</si>
  <si>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</si>
  <si>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</si>
  <si>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</si>
  <si>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</si>
  <si>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</si>
  <si>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</si>
  <si>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</si>
  <si>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</si>
  <si>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</si>
  <si>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</si>
  <si>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</si>
  <si>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</si>
  <si>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</si>
  <si>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</si>
  <si>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</si>
  <si>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</si>
  <si>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Replanteo</t>
  </si>
  <si>
    <t>M²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</si>
  <si>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</si>
  <si>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</si>
  <si>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</si>
  <si>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</si>
  <si>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</si>
  <si>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</si>
  <si>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</si>
  <si>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</si>
  <si>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 xml:space="preserve">UBICACION: El Tablazo </t>
  </si>
  <si>
    <t>P:A</t>
  </si>
  <si>
    <t>Desmonte de capa vegetal</t>
  </si>
  <si>
    <t>Fecha 08-02-2023</t>
  </si>
  <si>
    <t xml:space="preserve">PRESUPUESTO :  Constinuacion Aceras y contenes </t>
  </si>
  <si>
    <t>Letrero Identificación de Obra móviles a dos caras 4’X2’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</si>
</sst>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6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4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4" applyNumberFormat="0" applyAlignment="0" applyProtection="0"/>
    <xf numFmtId="0" fontId="20" fillId="19" borderId="4" applyNumberFormat="0" applyAlignment="0" applyProtection="0"/>
    <xf numFmtId="0" fontId="20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19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5" fillId="10" borderId="0" applyNumberFormat="0" applyBorder="0" applyAlignment="0" applyProtection="0"/>
    <xf numFmtId="0" fontId="16" fillId="0" borderId="0"/>
    <xf numFmtId="174" fontId="26" fillId="0" borderId="0"/>
    <xf numFmtId="0" fontId="2" fillId="0" borderId="0"/>
    <xf numFmtId="0" fontId="2" fillId="0" borderId="0"/>
    <xf numFmtId="0" fontId="2" fillId="0" borderId="0"/>
    <xf numFmtId="39" fontId="13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8" fillId="19" borderId="8" applyNumberFormat="0" applyAlignment="0" applyProtection="0"/>
    <xf numFmtId="0" fontId="28" fillId="19" borderId="8" applyNumberForma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19" borderId="8" applyNumberFormat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39" fontId="31" fillId="0" borderId="0"/>
    <xf numFmtId="17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3" fillId="0" borderId="0"/>
  </cellStyleXfs>
  <cellXfs count="283">
    <xf numFmtId="0" fontId="0" fillId="0" borderId="0" xfId="0"/>
    <xf numFmtId="0" fontId="0" fillId="3" borderId="0" xfId="0" applyFill="1"/>
    <xf numFmtId="0" fontId="7" fillId="0" borderId="0" xfId="0" applyFont="1" applyAlignment="1">
      <alignment horizontal="center" wrapText="1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wrapText="1"/>
    </xf>
    <xf numFmtId="166" fontId="12" fillId="0" borderId="0" xfId="0" applyNumberFormat="1" applyFont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wrapText="1"/>
    </xf>
    <xf numFmtId="4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center" vertical="center"/>
    </xf>
    <xf numFmtId="166" fontId="4" fillId="2" borderId="1" xfId="112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166" fontId="4" fillId="0" borderId="1" xfId="112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0" fontId="4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0" fillId="0" borderId="1" xfId="0" applyFont="1" applyBorder="1"/>
    <xf numFmtId="0" fontId="38" fillId="20" borderId="0" xfId="151" applyFont="1" applyFill="1" applyAlignment="1">
      <alignment horizontal="left"/>
    </xf>
    <xf numFmtId="2" fontId="38" fillId="20" borderId="0" xfId="151" applyNumberFormat="1" applyFont="1" applyFill="1" applyAlignment="1">
      <alignment horizontal="left"/>
    </xf>
    <xf numFmtId="4" fontId="38" fillId="20" borderId="0" xfId="151" quotePrefix="1" applyNumberFormat="1" applyFont="1" applyFill="1"/>
    <xf numFmtId="0" fontId="38" fillId="20" borderId="0" xfId="151" quotePrefix="1" applyFont="1" applyFill="1" applyAlignment="1">
      <alignment horizontal="center"/>
    </xf>
    <xf numFmtId="4" fontId="38" fillId="20" borderId="0" xfId="151" applyNumberFormat="1" applyFont="1" applyFill="1"/>
    <xf numFmtId="0" fontId="38" fillId="21" borderId="10" xfId="151" applyFont="1" applyFill="1" applyBorder="1" applyAlignment="1">
      <alignment horizontal="center"/>
    </xf>
    <xf numFmtId="2" fontId="38" fillId="21" borderId="10" xfId="151" applyNumberFormat="1" applyFont="1" applyFill="1" applyBorder="1"/>
    <xf numFmtId="4" fontId="38" fillId="21" borderId="10" xfId="151" applyNumberFormat="1" applyFont="1" applyFill="1" applyBorder="1" applyAlignment="1">
      <alignment horizontal="center"/>
    </xf>
    <xf numFmtId="176" fontId="38" fillId="21" borderId="11" xfId="151" applyNumberFormat="1" applyFont="1" applyFill="1" applyBorder="1" applyAlignment="1">
      <alignment horizontal="center"/>
    </xf>
    <xf numFmtId="0" fontId="39" fillId="0" borderId="12" xfId="151" applyFont="1" applyBorder="1"/>
    <xf numFmtId="2" fontId="39" fillId="0" borderId="12" xfId="151" applyNumberFormat="1" applyFont="1" applyBorder="1" applyAlignment="1">
      <alignment horizontal="right"/>
    </xf>
    <xf numFmtId="0" fontId="39" fillId="0" borderId="12" xfId="151" applyFont="1" applyBorder="1" applyAlignment="1">
      <alignment horizontal="center"/>
    </xf>
    <xf numFmtId="4" fontId="39" fillId="0" borderId="12" xfId="151" applyNumberFormat="1" applyFont="1" applyBorder="1" applyAlignment="1">
      <alignment horizontal="right"/>
    </xf>
    <xf numFmtId="4" fontId="39" fillId="0" borderId="13" xfId="151" applyNumberFormat="1" applyFont="1" applyBorder="1" applyAlignment="1">
      <alignment horizontal="right"/>
    </xf>
    <xf numFmtId="0" fontId="39" fillId="0" borderId="12" xfId="151" quotePrefix="1" applyFont="1" applyBorder="1" applyAlignment="1">
      <alignment horizontal="left"/>
    </xf>
    <xf numFmtId="0" fontId="39" fillId="0" borderId="12" xfId="151" quotePrefix="1" applyFont="1" applyBorder="1" applyAlignment="1">
      <alignment horizontal="center"/>
    </xf>
    <xf numFmtId="4" fontId="39" fillId="0" borderId="12" xfId="151" applyNumberFormat="1" applyFont="1" applyBorder="1" applyAlignment="1">
      <alignment horizontal="center"/>
    </xf>
    <xf numFmtId="4" fontId="39" fillId="0" borderId="13" xfId="151" applyNumberFormat="1" applyFont="1" applyBorder="1" applyAlignment="1">
      <alignment horizontal="center"/>
    </xf>
    <xf numFmtId="0" fontId="38" fillId="0" borderId="12" xfId="151" applyFont="1" applyBorder="1" applyAlignment="1">
      <alignment horizontal="center"/>
    </xf>
    <xf numFmtId="2" fontId="39" fillId="0" borderId="12" xfId="151" applyNumberFormat="1" applyFont="1" applyBorder="1"/>
    <xf numFmtId="39" fontId="39" fillId="0" borderId="12" xfId="151" applyNumberFormat="1" applyFont="1" applyBorder="1" applyAlignment="1">
      <alignment horizontal="center"/>
    </xf>
    <xf numFmtId="39" fontId="39" fillId="0" borderId="12" xfId="151" applyNumberFormat="1" applyFont="1" applyBorder="1"/>
    <xf numFmtId="39" fontId="38" fillId="0" borderId="13" xfId="151" applyNumberFormat="1" applyFont="1" applyBorder="1"/>
    <xf numFmtId="4" fontId="39" fillId="0" borderId="13" xfId="151" quotePrefix="1" applyNumberFormat="1" applyFont="1" applyBorder="1" applyAlignment="1">
      <alignment horizontal="right"/>
    </xf>
    <xf numFmtId="0" fontId="39" fillId="0" borderId="12" xfId="151" applyFont="1" applyBorder="1" applyAlignment="1">
      <alignment horizontal="left"/>
    </xf>
    <xf numFmtId="2" fontId="39" fillId="0" borderId="12" xfId="151" applyNumberFormat="1" applyFont="1" applyBorder="1" applyAlignment="1">
      <alignment horizontal="left"/>
    </xf>
    <xf numFmtId="4" fontId="39" fillId="0" borderId="12" xfId="151" applyNumberFormat="1" applyFont="1" applyBorder="1"/>
    <xf numFmtId="4" fontId="39" fillId="0" borderId="13" xfId="151" applyNumberFormat="1" applyFont="1" applyBorder="1"/>
    <xf numFmtId="0" fontId="38" fillId="22" borderId="14" xfId="151" applyFont="1" applyFill="1" applyBorder="1" applyAlignment="1">
      <alignment horizontal="center"/>
    </xf>
    <xf numFmtId="2" fontId="39" fillId="22" borderId="14" xfId="151" applyNumberFormat="1" applyFont="1" applyFill="1" applyBorder="1"/>
    <xf numFmtId="39" fontId="39" fillId="22" borderId="14" xfId="151" applyNumberFormat="1" applyFont="1" applyFill="1" applyBorder="1" applyAlignment="1">
      <alignment horizontal="center"/>
    </xf>
    <xf numFmtId="39" fontId="39" fillId="22" borderId="14" xfId="151" applyNumberFormat="1" applyFont="1" applyFill="1" applyBorder="1"/>
    <xf numFmtId="39" fontId="38" fillId="22" borderId="15" xfId="151" applyNumberFormat="1" applyFont="1" applyFill="1" applyBorder="1"/>
    <xf numFmtId="0" fontId="38" fillId="20" borderId="0" xfId="151" quotePrefix="1" applyFont="1" applyFill="1" applyAlignment="1">
      <alignment horizontal="right" vertical="top"/>
    </xf>
    <xf numFmtId="2" fontId="39" fillId="20" borderId="0" xfId="151" applyNumberFormat="1" applyFont="1" applyFill="1" applyAlignment="1">
      <alignment horizontal="left"/>
    </xf>
    <xf numFmtId="0" fontId="38" fillId="20" borderId="0" xfId="151" applyFont="1" applyFill="1" applyAlignment="1">
      <alignment horizontal="center"/>
    </xf>
    <xf numFmtId="1" fontId="39" fillId="0" borderId="16" xfId="151" applyNumberFormat="1" applyFont="1" applyBorder="1" applyAlignment="1">
      <alignment horizontal="right" vertical="top"/>
    </xf>
    <xf numFmtId="0" fontId="38" fillId="20" borderId="2" xfId="151" quotePrefix="1" applyFont="1" applyFill="1" applyBorder="1" applyAlignment="1">
      <alignment horizontal="right" vertical="top"/>
    </xf>
    <xf numFmtId="0" fontId="38" fillId="20" borderId="2" xfId="151" applyFont="1" applyFill="1" applyBorder="1" applyAlignment="1">
      <alignment horizontal="left"/>
    </xf>
    <xf numFmtId="2" fontId="38" fillId="20" borderId="2" xfId="151" applyNumberFormat="1" applyFont="1" applyFill="1" applyBorder="1" applyAlignment="1">
      <alignment horizontal="left"/>
    </xf>
    <xf numFmtId="4" fontId="38" fillId="20" borderId="2" xfId="151" quotePrefix="1" applyNumberFormat="1" applyFont="1" applyFill="1" applyBorder="1"/>
    <xf numFmtId="0" fontId="38" fillId="20" borderId="2" xfId="151" quotePrefix="1" applyFont="1" applyFill="1" applyBorder="1" applyAlignment="1">
      <alignment horizontal="center"/>
    </xf>
    <xf numFmtId="4" fontId="38" fillId="20" borderId="2" xfId="151" applyNumberFormat="1" applyFont="1" applyFill="1" applyBorder="1"/>
    <xf numFmtId="1" fontId="38" fillId="21" borderId="18" xfId="151" applyNumberFormat="1" applyFont="1" applyFill="1" applyBorder="1" applyAlignment="1">
      <alignment horizontal="center" vertical="top"/>
    </xf>
    <xf numFmtId="0" fontId="38" fillId="21" borderId="19" xfId="151" applyFont="1" applyFill="1" applyBorder="1" applyAlignment="1">
      <alignment horizontal="center"/>
    </xf>
    <xf numFmtId="2" fontId="38" fillId="21" borderId="19" xfId="151" applyNumberFormat="1" applyFont="1" applyFill="1" applyBorder="1"/>
    <xf numFmtId="4" fontId="38" fillId="21" borderId="19" xfId="151" applyNumberFormat="1" applyFont="1" applyFill="1" applyBorder="1" applyAlignment="1">
      <alignment horizontal="center"/>
    </xf>
    <xf numFmtId="176" fontId="38" fillId="21" borderId="20" xfId="151" applyNumberFormat="1" applyFont="1" applyFill="1" applyBorder="1" applyAlignment="1">
      <alignment horizontal="center"/>
    </xf>
    <xf numFmtId="0" fontId="39" fillId="0" borderId="21" xfId="151" applyFont="1" applyBorder="1" applyAlignment="1">
      <alignment horizontal="right" vertical="top"/>
    </xf>
    <xf numFmtId="0" fontId="39" fillId="0" borderId="22" xfId="151" applyFont="1" applyBorder="1" applyAlignment="1">
      <alignment horizontal="left"/>
    </xf>
    <xf numFmtId="2" fontId="39" fillId="0" borderId="22" xfId="151" applyNumberFormat="1" applyFont="1" applyBorder="1"/>
    <xf numFmtId="0" fontId="39" fillId="0" borderId="22" xfId="151" quotePrefix="1" applyFont="1" applyBorder="1" applyAlignment="1">
      <alignment horizontal="center"/>
    </xf>
    <xf numFmtId="4" fontId="39" fillId="0" borderId="22" xfId="151" applyNumberFormat="1" applyFont="1" applyBorder="1"/>
    <xf numFmtId="4" fontId="39" fillId="0" borderId="23" xfId="151" applyNumberFormat="1" applyFont="1" applyBorder="1"/>
    <xf numFmtId="0" fontId="39" fillId="0" borderId="22" xfId="151" applyFont="1" applyBorder="1" applyAlignment="1">
      <alignment horizontal="center"/>
    </xf>
    <xf numFmtId="0" fontId="39" fillId="0" borderId="21" xfId="151" quotePrefix="1" applyFont="1" applyBorder="1" applyAlignment="1">
      <alignment horizontal="right" vertical="top"/>
    </xf>
    <xf numFmtId="0" fontId="39" fillId="0" borderId="24" xfId="151" quotePrefix="1" applyFont="1" applyBorder="1" applyAlignment="1">
      <alignment horizontal="right" vertical="top"/>
    </xf>
    <xf numFmtId="0" fontId="39" fillId="0" borderId="25" xfId="151" applyFont="1" applyBorder="1" applyAlignment="1">
      <alignment horizontal="left"/>
    </xf>
    <xf numFmtId="2" fontId="39" fillId="0" borderId="25" xfId="151" applyNumberFormat="1" applyFont="1" applyBorder="1"/>
    <xf numFmtId="0" fontId="39" fillId="0" borderId="25" xfId="151" quotePrefix="1" applyFont="1" applyBorder="1" applyAlignment="1">
      <alignment horizontal="center"/>
    </xf>
    <xf numFmtId="4" fontId="39" fillId="0" borderId="25" xfId="151" applyNumberFormat="1" applyFont="1" applyBorder="1"/>
    <xf numFmtId="4" fontId="39" fillId="0" borderId="26" xfId="151" applyNumberFormat="1" applyFont="1" applyBorder="1"/>
    <xf numFmtId="1" fontId="39" fillId="22" borderId="17" xfId="151" applyNumberFormat="1" applyFont="1" applyFill="1" applyBorder="1" applyAlignment="1">
      <alignment horizontal="right" vertical="top"/>
    </xf>
    <xf numFmtId="0" fontId="38" fillId="21" borderId="19" xfId="4" applyFont="1" applyFill="1" applyBorder="1" applyAlignment="1">
      <alignment horizontal="center" vertical="top"/>
    </xf>
    <xf numFmtId="4" fontId="38" fillId="21" borderId="19" xfId="4" applyNumberFormat="1" applyFont="1" applyFill="1" applyBorder="1"/>
    <xf numFmtId="0" fontId="38" fillId="21" borderId="19" xfId="4" applyFont="1" applyFill="1" applyBorder="1" applyAlignment="1">
      <alignment horizontal="center"/>
    </xf>
    <xf numFmtId="4" fontId="38" fillId="21" borderId="19" xfId="4" applyNumberFormat="1" applyFont="1" applyFill="1" applyBorder="1" applyAlignment="1">
      <alignment horizontal="center"/>
    </xf>
    <xf numFmtId="176" fontId="38" fillId="21" borderId="19" xfId="4" applyNumberFormat="1" applyFont="1" applyFill="1" applyBorder="1" applyAlignment="1">
      <alignment horizontal="center"/>
    </xf>
    <xf numFmtId="0" fontId="40" fillId="0" borderId="27" xfId="4" applyFont="1" applyBorder="1" applyAlignment="1">
      <alignment horizontal="center" vertical="top"/>
    </xf>
    <xf numFmtId="0" fontId="39" fillId="0" borderId="28" xfId="4" applyFont="1" applyBorder="1" applyAlignment="1">
      <alignment vertical="top" wrapText="1"/>
    </xf>
    <xf numFmtId="0" fontId="39" fillId="0" borderId="28" xfId="4" applyFont="1" applyBorder="1" applyAlignment="1">
      <alignment vertical="top"/>
    </xf>
    <xf numFmtId="39" fontId="39" fillId="0" borderId="28" xfId="4" applyNumberFormat="1" applyFont="1" applyBorder="1" applyAlignment="1">
      <alignment vertical="top"/>
    </xf>
    <xf numFmtId="0" fontId="39" fillId="0" borderId="29" xfId="4" applyFont="1" applyBorder="1" applyAlignment="1">
      <alignment vertical="top"/>
    </xf>
    <xf numFmtId="164" fontId="39" fillId="0" borderId="29" xfId="150" applyFont="1" applyBorder="1" applyAlignment="1">
      <alignment vertical="top"/>
    </xf>
    <xf numFmtId="165" fontId="39" fillId="0" borderId="29" xfId="4" applyNumberFormat="1" applyFont="1" applyBorder="1" applyAlignment="1">
      <alignment vertical="top"/>
    </xf>
    <xf numFmtId="1" fontId="40" fillId="0" borderId="30" xfId="4" applyNumberFormat="1" applyFont="1" applyBorder="1" applyAlignment="1">
      <alignment horizontal="center" vertical="top"/>
    </xf>
    <xf numFmtId="1" fontId="40" fillId="0" borderId="31" xfId="4" applyNumberFormat="1" applyFont="1" applyBorder="1" applyAlignment="1">
      <alignment horizontal="center" vertical="top"/>
    </xf>
    <xf numFmtId="39" fontId="40" fillId="0" borderId="32" xfId="4" applyNumberFormat="1" applyFont="1" applyBorder="1"/>
    <xf numFmtId="39" fontId="38" fillId="0" borderId="33" xfId="4" applyNumberFormat="1" applyFont="1" applyBorder="1"/>
    <xf numFmtId="39" fontId="38" fillId="0" borderId="34" xfId="4" applyNumberFormat="1" applyFont="1" applyBorder="1"/>
    <xf numFmtId="164" fontId="0" fillId="0" borderId="0" xfId="150" applyFont="1"/>
    <xf numFmtId="164" fontId="38" fillId="22" borderId="14" xfId="150" applyFont="1" applyFill="1" applyBorder="1" applyAlignment="1" applyProtection="1">
      <alignment horizontal="center"/>
    </xf>
    <xf numFmtId="4" fontId="38" fillId="21" borderId="1" xfId="4" applyNumberFormat="1" applyFont="1" applyFill="1" applyBorder="1"/>
    <xf numFmtId="0" fontId="38" fillId="21" borderId="1" xfId="4" applyFont="1" applyFill="1" applyBorder="1" applyAlignment="1">
      <alignment horizontal="center"/>
    </xf>
    <xf numFmtId="4" fontId="38" fillId="21" borderId="1" xfId="4" applyNumberFormat="1" applyFont="1" applyFill="1" applyBorder="1" applyAlignment="1">
      <alignment horizontal="center"/>
    </xf>
    <xf numFmtId="176" fontId="38" fillId="21" borderId="1" xfId="4" applyNumberFormat="1" applyFont="1" applyFill="1" applyBorder="1" applyAlignment="1">
      <alignment horizontal="center"/>
    </xf>
    <xf numFmtId="0" fontId="41" fillId="0" borderId="27" xfId="4" applyFont="1" applyBorder="1" applyAlignment="1">
      <alignment horizontal="center" vertical="top"/>
    </xf>
    <xf numFmtId="0" fontId="41" fillId="0" borderId="28" xfId="4" applyFont="1" applyBorder="1" applyAlignment="1">
      <alignment horizontal="left" vertical="top" wrapText="1"/>
    </xf>
    <xf numFmtId="4" fontId="42" fillId="0" borderId="28" xfId="4" applyNumberFormat="1" applyFont="1" applyBorder="1"/>
    <xf numFmtId="0" fontId="42" fillId="0" borderId="28" xfId="4" applyFont="1" applyBorder="1" applyAlignment="1">
      <alignment horizontal="center"/>
    </xf>
    <xf numFmtId="4" fontId="42" fillId="0" borderId="29" xfId="4" applyNumberFormat="1" applyFont="1" applyBorder="1"/>
    <xf numFmtId="0" fontId="42" fillId="0" borderId="27" xfId="4" applyFont="1" applyBorder="1" applyAlignment="1">
      <alignment horizontal="center" vertical="top"/>
    </xf>
    <xf numFmtId="0" fontId="39" fillId="0" borderId="28" xfId="4" applyFont="1" applyBorder="1" applyAlignment="1">
      <alignment horizontal="left" vertical="top"/>
    </xf>
    <xf numFmtId="0" fontId="42" fillId="0" borderId="28" xfId="4" applyFont="1" applyBorder="1" applyAlignment="1">
      <alignment horizontal="left" vertical="top" wrapText="1"/>
    </xf>
    <xf numFmtId="0" fontId="41" fillId="0" borderId="27" xfId="4" quotePrefix="1" applyFont="1" applyBorder="1" applyAlignment="1">
      <alignment horizontal="center" vertical="top"/>
    </xf>
    <xf numFmtId="0" fontId="41" fillId="0" borderId="28" xfId="4" quotePrefix="1" applyFont="1" applyBorder="1" applyAlignment="1">
      <alignment horizontal="left" vertical="top"/>
    </xf>
    <xf numFmtId="0" fontId="41" fillId="0" borderId="28" xfId="4" applyFont="1" applyBorder="1" applyAlignment="1">
      <alignment horizontal="left"/>
    </xf>
    <xf numFmtId="4" fontId="41" fillId="0" borderId="28" xfId="4" quotePrefix="1" applyNumberFormat="1" applyFont="1" applyBorder="1"/>
    <xf numFmtId="0" fontId="41" fillId="0" borderId="28" xfId="4" quotePrefix="1" applyFont="1" applyBorder="1" applyAlignment="1">
      <alignment horizontal="center"/>
    </xf>
    <xf numFmtId="4" fontId="41" fillId="0" borderId="29" xfId="4" applyNumberFormat="1" applyFont="1" applyBorder="1"/>
    <xf numFmtId="1" fontId="38" fillId="21" borderId="19" xfId="4" applyNumberFormat="1" applyFont="1" applyFill="1" applyBorder="1" applyAlignment="1">
      <alignment horizontal="center" vertical="top"/>
    </xf>
    <xf numFmtId="0" fontId="38" fillId="23" borderId="1" xfId="151" applyFont="1" applyFill="1" applyBorder="1" applyAlignment="1">
      <alignment horizontal="center"/>
    </xf>
    <xf numFmtId="1" fontId="38" fillId="21" borderId="35" xfId="151" applyNumberFormat="1" applyFont="1" applyFill="1" applyBorder="1" applyAlignment="1">
      <alignment horizontal="center" vertical="top"/>
    </xf>
    <xf numFmtId="2" fontId="7" fillId="4" borderId="1" xfId="0" applyNumberFormat="1" applyFont="1" applyFill="1" applyBorder="1" applyAlignment="1">
      <alignment horizontal="center"/>
    </xf>
    <xf numFmtId="39" fontId="43" fillId="4" borderId="1" xfId="0" applyNumberFormat="1" applyFont="1" applyFill="1" applyBorder="1"/>
    <xf numFmtId="166" fontId="43" fillId="4" borderId="1" xfId="112" applyNumberFormat="1" applyFont="1" applyFill="1" applyBorder="1" applyAlignment="1" applyProtection="1">
      <alignment horizontal="center"/>
    </xf>
    <xf numFmtId="166" fontId="43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44" fillId="4" borderId="1" xfId="0" applyNumberFormat="1" applyFont="1" applyFill="1" applyBorder="1"/>
    <xf numFmtId="166" fontId="8" fillId="4" borderId="1" xfId="0" applyNumberFormat="1" applyFont="1" applyFill="1" applyBorder="1" applyAlignment="1">
      <alignment horizontal="center"/>
    </xf>
    <xf numFmtId="166" fontId="44" fillId="4" borderId="1" xfId="0" applyNumberFormat="1" applyFont="1" applyFill="1" applyBorder="1" applyAlignment="1">
      <alignment horizontal="center"/>
    </xf>
    <xf numFmtId="2" fontId="7" fillId="4" borderId="1" xfId="0" applyNumberFormat="1" applyFont="1" applyFill="1" applyBorder="1"/>
    <xf numFmtId="0" fontId="43" fillId="4" borderId="1" xfId="0" applyFont="1" applyFill="1" applyBorder="1"/>
    <xf numFmtId="166" fontId="43" fillId="4" borderId="1" xfId="112" applyNumberFormat="1" applyFont="1" applyFill="1" applyBorder="1" applyAlignment="1">
      <alignment horizontal="center"/>
    </xf>
    <xf numFmtId="39" fontId="38" fillId="22" borderId="15" xfId="151" applyNumberFormat="1" applyFont="1" applyFill="1" applyBorder="1" applyAlignment="1">
      <alignment horizontal="center"/>
    </xf>
    <xf numFmtId="166" fontId="44" fillId="0" borderId="1" xfId="112" applyNumberFormat="1" applyFont="1" applyFill="1" applyBorder="1" applyAlignment="1" applyProtection="1">
      <alignment horizontal="center"/>
    </xf>
    <xf numFmtId="166" fontId="8" fillId="0" borderId="1" xfId="112" applyNumberFormat="1" applyFont="1" applyFill="1" applyBorder="1" applyAlignment="1" applyProtection="1">
      <alignment horizontal="center"/>
    </xf>
    <xf numFmtId="0" fontId="38" fillId="20" borderId="2" xfId="4" applyFont="1" applyFill="1" applyBorder="1"/>
    <xf numFmtId="4" fontId="39" fillId="20" borderId="2" xfId="4" applyNumberFormat="1" applyFont="1" applyFill="1" applyBorder="1" applyAlignment="1">
      <alignment horizontal="center"/>
    </xf>
    <xf numFmtId="0" fontId="39" fillId="20" borderId="2" xfId="4" applyFont="1" applyFill="1" applyBorder="1" applyAlignment="1">
      <alignment horizontal="center"/>
    </xf>
    <xf numFmtId="4" fontId="38" fillId="20" borderId="2" xfId="4" applyNumberFormat="1" applyFont="1" applyFill="1" applyBorder="1" applyAlignment="1">
      <alignment horizontal="center"/>
    </xf>
    <xf numFmtId="4" fontId="7" fillId="0" borderId="0" xfId="0" applyNumberFormat="1" applyFont="1" applyAlignment="1">
      <alignment wrapText="1"/>
    </xf>
    <xf numFmtId="0" fontId="40" fillId="20" borderId="0" xfId="151" quotePrefix="1" applyFont="1" applyFill="1" applyAlignment="1">
      <alignment horizontal="right" vertical="top"/>
    </xf>
    <xf numFmtId="0" fontId="40" fillId="20" borderId="0" xfId="151" applyFont="1" applyFill="1" applyAlignment="1">
      <alignment horizontal="left"/>
    </xf>
    <xf numFmtId="0" fontId="39" fillId="0" borderId="0" xfId="151" applyFont="1" applyAlignment="1">
      <alignment horizontal="center"/>
    </xf>
    <xf numFmtId="10" fontId="4" fillId="2" borderId="1" xfId="0" applyNumberFormat="1" applyFont="1" applyFill="1" applyBorder="1" applyAlignment="1">
      <alignment horizontal="right"/>
    </xf>
    <xf numFmtId="0" fontId="8" fillId="24" borderId="37" xfId="0" applyFont="1" applyFill="1" applyBorder="1" applyAlignment="1">
      <alignment horizontal="center" wrapText="1"/>
    </xf>
    <xf numFmtId="175" fontId="7" fillId="26" borderId="38" xfId="0" applyNumberFormat="1" applyFont="1" applyFill="1" applyBorder="1" applyAlignment="1">
      <alignment horizontal="center"/>
    </xf>
    <xf numFmtId="2" fontId="5" fillId="0" borderId="39" xfId="0" applyNumberFormat="1" applyFont="1" applyBorder="1" applyAlignment="1">
      <alignment horizontal="center" vertical="top"/>
    </xf>
    <xf numFmtId="0" fontId="10" fillId="0" borderId="40" xfId="0" applyFont="1" applyBorder="1" applyAlignment="1">
      <alignment horizontal="left" wrapText="1"/>
    </xf>
    <xf numFmtId="4" fontId="5" fillId="0" borderId="40" xfId="0" applyNumberFormat="1" applyFont="1" applyBorder="1" applyAlignment="1">
      <alignment horizontal="right"/>
    </xf>
    <xf numFmtId="0" fontId="5" fillId="0" borderId="40" xfId="0" applyFont="1" applyBorder="1" applyAlignment="1">
      <alignment horizontal="center"/>
    </xf>
    <xf numFmtId="2" fontId="8" fillId="0" borderId="42" xfId="0" applyNumberFormat="1" applyFont="1" applyBorder="1" applyAlignment="1">
      <alignment horizontal="center" vertical="top" wrapText="1"/>
    </xf>
    <xf numFmtId="0" fontId="8" fillId="24" borderId="38" xfId="0" applyFont="1" applyFill="1" applyBorder="1" applyAlignment="1">
      <alignment horizontal="center" wrapText="1"/>
    </xf>
    <xf numFmtId="0" fontId="8" fillId="24" borderId="44" xfId="0" applyFont="1" applyFill="1" applyBorder="1" applyAlignment="1">
      <alignment horizontal="center" wrapText="1"/>
    </xf>
    <xf numFmtId="2" fontId="5" fillId="0" borderId="45" xfId="0" applyNumberFormat="1" applyFont="1" applyBorder="1" applyAlignment="1">
      <alignment horizontal="center" vertical="top"/>
    </xf>
    <xf numFmtId="168" fontId="10" fillId="0" borderId="45" xfId="0" applyNumberFormat="1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4" fontId="5" fillId="0" borderId="41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 wrapText="1"/>
    </xf>
    <xf numFmtId="4" fontId="9" fillId="0" borderId="46" xfId="0" applyNumberFormat="1" applyFont="1" applyBorder="1" applyAlignment="1">
      <alignment horizontal="center" vertical="center"/>
    </xf>
    <xf numFmtId="166" fontId="4" fillId="0" borderId="46" xfId="112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"/>
    </xf>
    <xf numFmtId="4" fontId="3" fillId="0" borderId="36" xfId="0" applyNumberFormat="1" applyFont="1" applyBorder="1" applyAlignment="1">
      <alignment horizontal="center" vertical="top" wrapText="1"/>
    </xf>
    <xf numFmtId="164" fontId="0" fillId="0" borderId="0" xfId="150" applyFont="1" applyFill="1" applyBorder="1"/>
    <xf numFmtId="175" fontId="7" fillId="26" borderId="36" xfId="0" applyNumberFormat="1" applyFont="1" applyFill="1" applyBorder="1" applyAlignment="1">
      <alignment horizontal="center"/>
    </xf>
    <xf numFmtId="175" fontId="7" fillId="27" borderId="36" xfId="0" applyNumberFormat="1" applyFont="1" applyFill="1" applyBorder="1" applyAlignment="1">
      <alignment horizontal="center"/>
    </xf>
    <xf numFmtId="4" fontId="4" fillId="0" borderId="46" xfId="0" applyNumberFormat="1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4" fontId="4" fillId="4" borderId="46" xfId="0" applyNumberFormat="1" applyFont="1" applyFill="1" applyBorder="1" applyAlignment="1">
      <alignment horizontal="center"/>
    </xf>
    <xf numFmtId="4" fontId="4" fillId="0" borderId="50" xfId="0" applyNumberFormat="1" applyFont="1" applyBorder="1" applyAlignment="1">
      <alignment horizontal="center"/>
    </xf>
    <xf numFmtId="4" fontId="3" fillId="27" borderId="36" xfId="0" applyNumberFormat="1" applyFont="1" applyFill="1" applyBorder="1" applyAlignment="1">
      <alignment horizontal="center"/>
    </xf>
    <xf numFmtId="39" fontId="32" fillId="0" borderId="51" xfId="144" applyFont="1" applyBorder="1" applyAlignment="1">
      <alignment horizontal="center"/>
    </xf>
    <xf numFmtId="39" fontId="32" fillId="0" borderId="52" xfId="144" applyFont="1" applyBorder="1" applyAlignment="1">
      <alignment horizontal="center" vertical="top"/>
    </xf>
    <xf numFmtId="39" fontId="32" fillId="0" borderId="52" xfId="144" applyFont="1" applyBorder="1" applyAlignment="1">
      <alignment horizontal="right"/>
    </xf>
    <xf numFmtId="39" fontId="32" fillId="0" borderId="52" xfId="144" applyFont="1" applyBorder="1" applyAlignment="1">
      <alignment horizontal="center"/>
    </xf>
    <xf numFmtId="4" fontId="9" fillId="0" borderId="52" xfId="0" applyNumberFormat="1" applyFont="1" applyBorder="1" applyAlignment="1">
      <alignment horizontal="right" vertical="center"/>
    </xf>
    <xf numFmtId="4" fontId="9" fillId="0" borderId="50" xfId="0" applyNumberFormat="1" applyFont="1" applyBorder="1" applyAlignment="1">
      <alignment horizontal="center" vertical="center"/>
    </xf>
    <xf numFmtId="168" fontId="10" fillId="0" borderId="53" xfId="0" applyNumberFormat="1" applyFont="1" applyBorder="1" applyAlignment="1">
      <alignment horizontal="center" vertical="top"/>
    </xf>
    <xf numFmtId="0" fontId="10" fillId="2" borderId="19" xfId="0" applyFont="1" applyFill="1" applyBorder="1" applyAlignment="1">
      <alignment horizontal="left" vertical="top"/>
    </xf>
    <xf numFmtId="166" fontId="4" fillId="2" borderId="19" xfId="112" applyNumberFormat="1" applyFont="1" applyFill="1" applyBorder="1" applyAlignment="1">
      <alignment horizontal="right"/>
    </xf>
    <xf numFmtId="166" fontId="4" fillId="2" borderId="19" xfId="0" applyNumberFormat="1" applyFont="1" applyFill="1" applyBorder="1" applyAlignment="1">
      <alignment horizontal="center"/>
    </xf>
    <xf numFmtId="166" fontId="4" fillId="0" borderId="54" xfId="112" applyNumberFormat="1" applyFont="1" applyFill="1" applyBorder="1" applyAlignment="1">
      <alignment horizontal="center"/>
    </xf>
    <xf numFmtId="0" fontId="11" fillId="25" borderId="55" xfId="0" applyFont="1" applyFill="1" applyBorder="1" applyAlignment="1">
      <alignment horizontal="center" vertical="top"/>
    </xf>
    <xf numFmtId="0" fontId="11" fillId="25" borderId="56" xfId="0" applyFont="1" applyFill="1" applyBorder="1" applyAlignment="1">
      <alignment horizontal="center" vertical="top"/>
    </xf>
    <xf numFmtId="0" fontId="11" fillId="25" borderId="57" xfId="0" applyFont="1" applyFill="1" applyBorder="1" applyAlignment="1">
      <alignment horizontal="center" vertical="top"/>
    </xf>
    <xf numFmtId="175" fontId="2" fillId="0" borderId="51" xfId="144" applyNumberFormat="1" applyFont="1" applyBorder="1" applyAlignment="1">
      <alignment horizontal="center" vertical="top"/>
    </xf>
    <xf numFmtId="39" fontId="2" fillId="0" borderId="52" xfId="144" applyFont="1" applyBorder="1" applyAlignment="1">
      <alignment vertical="top" wrapText="1"/>
    </xf>
    <xf numFmtId="39" fontId="2" fillId="0" borderId="52" xfId="144" applyFont="1" applyBorder="1" applyAlignment="1">
      <alignment horizontal="right"/>
    </xf>
    <xf numFmtId="39" fontId="2" fillId="0" borderId="52" xfId="144" applyFont="1" applyBorder="1" applyAlignment="1">
      <alignment horizontal="center"/>
    </xf>
    <xf numFmtId="166" fontId="4" fillId="0" borderId="50" xfId="112" applyNumberFormat="1" applyFont="1" applyFill="1" applyBorder="1" applyAlignment="1">
      <alignment horizontal="center"/>
    </xf>
    <xf numFmtId="168" fontId="10" fillId="0" borderId="58" xfId="0" applyNumberFormat="1" applyFont="1" applyBorder="1" applyAlignment="1">
      <alignment horizontal="center" vertical="top"/>
    </xf>
    <xf numFmtId="0" fontId="10" fillId="0" borderId="59" xfId="0" applyFont="1" applyBorder="1" applyAlignment="1">
      <alignment horizontal="left" vertical="top" wrapText="1"/>
    </xf>
    <xf numFmtId="0" fontId="10" fillId="0" borderId="59" xfId="0" applyFont="1" applyBorder="1" applyAlignment="1">
      <alignment horizontal="center" wrapText="1"/>
    </xf>
    <xf numFmtId="166" fontId="4" fillId="2" borderId="59" xfId="112" applyNumberFormat="1" applyFont="1" applyFill="1" applyBorder="1" applyAlignment="1">
      <alignment horizontal="right"/>
    </xf>
    <xf numFmtId="166" fontId="4" fillId="0" borderId="60" xfId="112" applyNumberFormat="1" applyFont="1" applyFill="1" applyBorder="1" applyAlignment="1">
      <alignment horizontal="center"/>
    </xf>
    <xf numFmtId="0" fontId="10" fillId="0" borderId="19" xfId="0" applyFont="1" applyBorder="1" applyAlignment="1">
      <alignment horizontal="left" vertical="top" wrapText="1"/>
    </xf>
    <xf numFmtId="4" fontId="10" fillId="0" borderId="19" xfId="0" applyNumberFormat="1" applyFont="1" applyBorder="1" applyAlignment="1">
      <alignment horizontal="right" wrapText="1"/>
    </xf>
    <xf numFmtId="0" fontId="10" fillId="0" borderId="19" xfId="0" applyFont="1" applyBorder="1" applyAlignment="1">
      <alignment horizontal="center" wrapText="1"/>
    </xf>
    <xf numFmtId="0" fontId="4" fillId="0" borderId="51" xfId="0" applyFont="1" applyBorder="1" applyAlignment="1">
      <alignment horizontal="center" vertical="top"/>
    </xf>
    <xf numFmtId="0" fontId="11" fillId="0" borderId="52" xfId="0" applyFont="1" applyBorder="1"/>
    <xf numFmtId="10" fontId="4" fillId="0" borderId="52" xfId="0" applyNumberFormat="1" applyFont="1" applyBorder="1" applyAlignment="1">
      <alignment horizontal="right"/>
    </xf>
    <xf numFmtId="4" fontId="4" fillId="0" borderId="52" xfId="0" applyNumberFormat="1" applyFont="1" applyBorder="1" applyAlignment="1">
      <alignment horizontal="right"/>
    </xf>
    <xf numFmtId="4" fontId="3" fillId="27" borderId="56" xfId="0" applyNumberFormat="1" applyFont="1" applyFill="1" applyBorder="1" applyAlignment="1">
      <alignment horizontal="right"/>
    </xf>
    <xf numFmtId="4" fontId="3" fillId="27" borderId="57" xfId="0" applyNumberFormat="1" applyFont="1" applyFill="1" applyBorder="1" applyAlignment="1">
      <alignment horizontal="right"/>
    </xf>
    <xf numFmtId="168" fontId="10" fillId="0" borderId="51" xfId="0" applyNumberFormat="1" applyFont="1" applyBorder="1" applyAlignment="1">
      <alignment horizontal="center" vertical="top"/>
    </xf>
    <xf numFmtId="0" fontId="10" fillId="0" borderId="52" xfId="0" applyFont="1" applyBorder="1" applyAlignment="1">
      <alignment horizontal="left" vertical="top"/>
    </xf>
    <xf numFmtId="166" fontId="4" fillId="0" borderId="52" xfId="112" applyNumberFormat="1" applyFont="1" applyFill="1" applyBorder="1" applyAlignment="1">
      <alignment horizontal="right"/>
    </xf>
    <xf numFmtId="166" fontId="4" fillId="2" borderId="52" xfId="0" applyNumberFormat="1" applyFont="1" applyFill="1" applyBorder="1" applyAlignment="1">
      <alignment horizontal="center"/>
    </xf>
    <xf numFmtId="166" fontId="4" fillId="2" borderId="52" xfId="112" applyNumberFormat="1" applyFont="1" applyFill="1" applyBorder="1" applyAlignment="1">
      <alignment horizontal="right"/>
    </xf>
    <xf numFmtId="0" fontId="4" fillId="0" borderId="53" xfId="0" applyFont="1" applyBorder="1" applyAlignment="1">
      <alignment horizontal="center" vertical="top"/>
    </xf>
    <xf numFmtId="0" fontId="10" fillId="0" borderId="19" xfId="0" applyFont="1" applyBorder="1" applyAlignment="1">
      <alignment horizontal="left"/>
    </xf>
    <xf numFmtId="4" fontId="4" fillId="0" borderId="19" xfId="0" applyNumberFormat="1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8" fillId="0" borderId="42" xfId="0" applyFont="1" applyBorder="1" applyAlignment="1">
      <alignment horizontal="center" vertical="top"/>
    </xf>
    <xf numFmtId="0" fontId="8" fillId="0" borderId="4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4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 vertical="top"/>
    </xf>
    <xf numFmtId="0" fontId="10" fillId="0" borderId="19" xfId="0" applyFont="1" applyBorder="1" applyAlignment="1">
      <alignment horizontal="left" vertical="top"/>
    </xf>
    <xf numFmtId="166" fontId="4" fillId="0" borderId="19" xfId="112" applyNumberFormat="1" applyFont="1" applyFill="1" applyBorder="1" applyAlignment="1">
      <alignment horizontal="right"/>
    </xf>
    <xf numFmtId="0" fontId="4" fillId="4" borderId="51" xfId="0" applyFont="1" applyFill="1" applyBorder="1" applyAlignment="1">
      <alignment horizontal="center" vertical="top" wrapText="1"/>
    </xf>
    <xf numFmtId="0" fontId="35" fillId="4" borderId="52" xfId="0" applyFont="1" applyFill="1" applyBorder="1" applyAlignment="1">
      <alignment horizontal="center"/>
    </xf>
    <xf numFmtId="4" fontId="4" fillId="4" borderId="52" xfId="0" applyNumberFormat="1" applyFont="1" applyFill="1" applyBorder="1" applyAlignment="1">
      <alignment horizontal="right" wrapText="1"/>
    </xf>
    <xf numFmtId="0" fontId="34" fillId="4" borderId="52" xfId="0" applyFont="1" applyFill="1" applyBorder="1" applyAlignment="1">
      <alignment horizontal="center"/>
    </xf>
    <xf numFmtId="4" fontId="34" fillId="4" borderId="52" xfId="0" applyNumberFormat="1" applyFont="1" applyFill="1" applyBorder="1" applyAlignment="1">
      <alignment horizontal="center"/>
    </xf>
    <xf numFmtId="164" fontId="11" fillId="25" borderId="56" xfId="150" applyFont="1" applyFill="1" applyBorder="1" applyAlignment="1">
      <alignment horizontal="center" vertical="top"/>
    </xf>
    <xf numFmtId="164" fontId="11" fillId="25" borderId="57" xfId="15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4" fontId="3" fillId="27" borderId="56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3" fillId="0" borderId="4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0" borderId="4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8" fillId="0" borderId="42" xfId="0" applyFont="1" applyBorder="1" applyAlignment="1">
      <alignment horizontal="left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  <xf numFmtId="4" fontId="8" fillId="0" borderId="43" xfId="0" applyNumberFormat="1" applyFont="1" applyBorder="1" applyAlignment="1">
      <alignment horizontal="center"/>
    </xf>
    <xf numFmtId="0" fontId="8" fillId="0" borderId="4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8" fillId="0" borderId="43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top"/>
    </xf>
    <xf numFmtId="0" fontId="3" fillId="27" borderId="61" xfId="0" applyFont="1" applyFill="1" applyBorder="1" applyAlignment="1">
      <alignment horizontal="center"/>
    </xf>
    <xf numFmtId="0" fontId="3" fillId="27" borderId="63" xfId="0" applyFont="1" applyFill="1" applyBorder="1" applyAlignment="1">
      <alignment horizontal="center"/>
    </xf>
    <xf numFmtId="0" fontId="3" fillId="27" borderId="64" xfId="0" applyFont="1" applyFill="1" applyBorder="1" applyAlignment="1">
      <alignment horizontal="center"/>
    </xf>
    <xf numFmtId="4" fontId="3" fillId="27" borderId="61" xfId="0" applyNumberFormat="1" applyFont="1" applyFill="1" applyBorder="1" applyAlignment="1">
      <alignment horizontal="center"/>
    </xf>
    <xf numFmtId="4" fontId="3" fillId="27" borderId="62" xfId="0" applyNumberFormat="1" applyFont="1" applyFill="1" applyBorder="1" applyAlignment="1">
      <alignment horizontal="center"/>
    </xf>
    <xf numFmtId="39" fontId="38" fillId="22" borderId="17" xfId="151" applyNumberFormat="1" applyFont="1" applyFill="1" applyBorder="1" applyAlignment="1">
      <alignment horizontal="center"/>
    </xf>
    <xf numFmtId="39" fontId="38" fillId="22" borderId="14" xfId="151" applyNumberFormat="1" applyFont="1" applyFill="1" applyBorder="1" applyAlignment="1">
      <alignment horizontal="center"/>
    </xf>
    <xf numFmtId="0" fontId="38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1</xdr:row>
      <xdr:rowOff>55595</xdr:rowOff>
    </xdr:from>
    <xdr:to>
      <xdr:col>5</xdr:col>
      <xdr:colOff>1045613</xdr:colOff>
      <xdr:row>4</xdr:row>
      <xdr:rowOff>118382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6527" y="242207"/>
          <a:ext cx="891657" cy="692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2"/>
  <sheetViews>
    <sheetView tabSelected="1" view="pageBreakPreview" zoomScale="85" zoomScaleNormal="85" zoomScaleSheetLayoutView="85" workbookViewId="0">
      <selection activeCell="B17" sqref="B17"/>
    </sheetView>
  </sheetViews>
  <sheetFormatPr baseColWidth="10" defaultColWidth="11.42578125" defaultRowHeight="15" x14ac:dyDescent="0.25"/>
  <cols>
    <col min="1" max="1" width="7" style="7" customWidth="1"/>
    <col min="2" max="2" width="53.7109375" style="4" customWidth="1"/>
    <col min="3" max="3" width="9.42578125" style="5" customWidth="1"/>
    <col min="4" max="4" width="8.7109375" style="3" customWidth="1"/>
    <col min="5" max="5" width="15" style="5" customWidth="1"/>
    <col min="6" max="6" width="18.5703125" style="173" customWidth="1"/>
    <col min="7" max="7" width="21.140625" customWidth="1"/>
    <col min="9" max="9" width="11.7109375" bestFit="1" customWidth="1"/>
    <col min="251" max="251" width="8" customWidth="1"/>
    <col min="252" max="252" width="52.42578125" customWidth="1"/>
    <col min="253" max="253" width="9.28515625" customWidth="1"/>
    <col min="254" max="254" width="7.140625" customWidth="1"/>
    <col min="255" max="255" width="11.42578125" customWidth="1"/>
    <col min="256" max="256" width="12.42578125" customWidth="1"/>
    <col min="257" max="257" width="13.5703125" customWidth="1"/>
    <col min="507" max="507" width="8" customWidth="1"/>
    <col min="508" max="508" width="52.42578125" customWidth="1"/>
    <col min="509" max="509" width="9.28515625" customWidth="1"/>
    <col min="510" max="510" width="7.140625" customWidth="1"/>
    <col min="511" max="511" width="11.42578125" customWidth="1"/>
    <col min="512" max="512" width="12.42578125" customWidth="1"/>
    <col min="513" max="513" width="13.5703125" customWidth="1"/>
    <col min="763" max="763" width="8" customWidth="1"/>
    <col min="764" max="764" width="52.42578125" customWidth="1"/>
    <col min="765" max="765" width="9.28515625" customWidth="1"/>
    <col min="766" max="766" width="7.140625" customWidth="1"/>
    <col min="767" max="767" width="11.42578125" customWidth="1"/>
    <col min="768" max="768" width="12.42578125" customWidth="1"/>
    <col min="769" max="769" width="13.5703125" customWidth="1"/>
    <col min="1019" max="1019" width="8" customWidth="1"/>
    <col min="1020" max="1020" width="52.42578125" customWidth="1"/>
    <col min="1021" max="1021" width="9.28515625" customWidth="1"/>
    <col min="1022" max="1022" width="7.140625" customWidth="1"/>
    <col min="1023" max="1023" width="11.42578125" customWidth="1"/>
    <col min="1024" max="1024" width="12.42578125" customWidth="1"/>
    <col min="1025" max="1025" width="13.5703125" customWidth="1"/>
    <col min="1275" max="1275" width="8" customWidth="1"/>
    <col min="1276" max="1276" width="52.42578125" customWidth="1"/>
    <col min="1277" max="1277" width="9.28515625" customWidth="1"/>
    <col min="1278" max="1278" width="7.140625" customWidth="1"/>
    <col min="1279" max="1279" width="11.42578125" customWidth="1"/>
    <col min="1280" max="1280" width="12.42578125" customWidth="1"/>
    <col min="1281" max="1281" width="13.5703125" customWidth="1"/>
    <col min="1531" max="1531" width="8" customWidth="1"/>
    <col min="1532" max="1532" width="52.42578125" customWidth="1"/>
    <col min="1533" max="1533" width="9.28515625" customWidth="1"/>
    <col min="1534" max="1534" width="7.140625" customWidth="1"/>
    <col min="1535" max="1535" width="11.42578125" customWidth="1"/>
    <col min="1536" max="1536" width="12.42578125" customWidth="1"/>
    <col min="1537" max="1537" width="13.5703125" customWidth="1"/>
    <col min="1787" max="1787" width="8" customWidth="1"/>
    <col min="1788" max="1788" width="52.42578125" customWidth="1"/>
    <col min="1789" max="1789" width="9.28515625" customWidth="1"/>
    <col min="1790" max="1790" width="7.140625" customWidth="1"/>
    <col min="1791" max="1791" width="11.42578125" customWidth="1"/>
    <col min="1792" max="1792" width="12.42578125" customWidth="1"/>
    <col min="1793" max="1793" width="13.5703125" customWidth="1"/>
    <col min="2043" max="2043" width="8" customWidth="1"/>
    <col min="2044" max="2044" width="52.42578125" customWidth="1"/>
    <col min="2045" max="2045" width="9.28515625" customWidth="1"/>
    <col min="2046" max="2046" width="7.140625" customWidth="1"/>
    <col min="2047" max="2047" width="11.42578125" customWidth="1"/>
    <col min="2048" max="2048" width="12.42578125" customWidth="1"/>
    <col min="2049" max="2049" width="13.5703125" customWidth="1"/>
    <col min="2299" max="2299" width="8" customWidth="1"/>
    <col min="2300" max="2300" width="52.42578125" customWidth="1"/>
    <col min="2301" max="2301" width="9.28515625" customWidth="1"/>
    <col min="2302" max="2302" width="7.140625" customWidth="1"/>
    <col min="2303" max="2303" width="11.42578125" customWidth="1"/>
    <col min="2304" max="2304" width="12.42578125" customWidth="1"/>
    <col min="2305" max="2305" width="13.5703125" customWidth="1"/>
    <col min="2555" max="2555" width="8" customWidth="1"/>
    <col min="2556" max="2556" width="52.42578125" customWidth="1"/>
    <col min="2557" max="2557" width="9.28515625" customWidth="1"/>
    <col min="2558" max="2558" width="7.140625" customWidth="1"/>
    <col min="2559" max="2559" width="11.42578125" customWidth="1"/>
    <col min="2560" max="2560" width="12.42578125" customWidth="1"/>
    <col min="2561" max="2561" width="13.5703125" customWidth="1"/>
    <col min="2811" max="2811" width="8" customWidth="1"/>
    <col min="2812" max="2812" width="52.42578125" customWidth="1"/>
    <col min="2813" max="2813" width="9.28515625" customWidth="1"/>
    <col min="2814" max="2814" width="7.140625" customWidth="1"/>
    <col min="2815" max="2815" width="11.42578125" customWidth="1"/>
    <col min="2816" max="2816" width="12.42578125" customWidth="1"/>
    <col min="2817" max="2817" width="13.5703125" customWidth="1"/>
    <col min="3067" max="3067" width="8" customWidth="1"/>
    <col min="3068" max="3068" width="52.42578125" customWidth="1"/>
    <col min="3069" max="3069" width="9.28515625" customWidth="1"/>
    <col min="3070" max="3070" width="7.140625" customWidth="1"/>
    <col min="3071" max="3071" width="11.42578125" customWidth="1"/>
    <col min="3072" max="3072" width="12.42578125" customWidth="1"/>
    <col min="3073" max="3073" width="13.5703125" customWidth="1"/>
    <col min="3323" max="3323" width="8" customWidth="1"/>
    <col min="3324" max="3324" width="52.42578125" customWidth="1"/>
    <col min="3325" max="3325" width="9.28515625" customWidth="1"/>
    <col min="3326" max="3326" width="7.140625" customWidth="1"/>
    <col min="3327" max="3327" width="11.42578125" customWidth="1"/>
    <col min="3328" max="3328" width="12.42578125" customWidth="1"/>
    <col min="3329" max="3329" width="13.5703125" customWidth="1"/>
    <col min="3579" max="3579" width="8" customWidth="1"/>
    <col min="3580" max="3580" width="52.42578125" customWidth="1"/>
    <col min="3581" max="3581" width="9.28515625" customWidth="1"/>
    <col min="3582" max="3582" width="7.140625" customWidth="1"/>
    <col min="3583" max="3583" width="11.42578125" customWidth="1"/>
    <col min="3584" max="3584" width="12.42578125" customWidth="1"/>
    <col min="3585" max="3585" width="13.5703125" customWidth="1"/>
    <col min="3835" max="3835" width="8" customWidth="1"/>
    <col min="3836" max="3836" width="52.42578125" customWidth="1"/>
    <col min="3837" max="3837" width="9.28515625" customWidth="1"/>
    <col min="3838" max="3838" width="7.140625" customWidth="1"/>
    <col min="3839" max="3839" width="11.42578125" customWidth="1"/>
    <col min="3840" max="3840" width="12.42578125" customWidth="1"/>
    <col min="3841" max="3841" width="13.5703125" customWidth="1"/>
    <col min="4091" max="4091" width="8" customWidth="1"/>
    <col min="4092" max="4092" width="52.42578125" customWidth="1"/>
    <col min="4093" max="4093" width="9.28515625" customWidth="1"/>
    <col min="4094" max="4094" width="7.140625" customWidth="1"/>
    <col min="4095" max="4095" width="11.42578125" customWidth="1"/>
    <col min="4096" max="4096" width="12.42578125" customWidth="1"/>
    <col min="4097" max="4097" width="13.5703125" customWidth="1"/>
    <col min="4347" max="4347" width="8" customWidth="1"/>
    <col min="4348" max="4348" width="52.42578125" customWidth="1"/>
    <col min="4349" max="4349" width="9.28515625" customWidth="1"/>
    <col min="4350" max="4350" width="7.140625" customWidth="1"/>
    <col min="4351" max="4351" width="11.42578125" customWidth="1"/>
    <col min="4352" max="4352" width="12.42578125" customWidth="1"/>
    <col min="4353" max="4353" width="13.5703125" customWidth="1"/>
    <col min="4603" max="4603" width="8" customWidth="1"/>
    <col min="4604" max="4604" width="52.42578125" customWidth="1"/>
    <col min="4605" max="4605" width="9.28515625" customWidth="1"/>
    <col min="4606" max="4606" width="7.140625" customWidth="1"/>
    <col min="4607" max="4607" width="11.42578125" customWidth="1"/>
    <col min="4608" max="4608" width="12.42578125" customWidth="1"/>
    <col min="4609" max="4609" width="13.5703125" customWidth="1"/>
    <col min="4859" max="4859" width="8" customWidth="1"/>
    <col min="4860" max="4860" width="52.42578125" customWidth="1"/>
    <col min="4861" max="4861" width="9.28515625" customWidth="1"/>
    <col min="4862" max="4862" width="7.140625" customWidth="1"/>
    <col min="4863" max="4863" width="11.42578125" customWidth="1"/>
    <col min="4864" max="4864" width="12.42578125" customWidth="1"/>
    <col min="4865" max="4865" width="13.5703125" customWidth="1"/>
    <col min="5115" max="5115" width="8" customWidth="1"/>
    <col min="5116" max="5116" width="52.42578125" customWidth="1"/>
    <col min="5117" max="5117" width="9.28515625" customWidth="1"/>
    <col min="5118" max="5118" width="7.140625" customWidth="1"/>
    <col min="5119" max="5119" width="11.42578125" customWidth="1"/>
    <col min="5120" max="5120" width="12.42578125" customWidth="1"/>
    <col min="5121" max="5121" width="13.5703125" customWidth="1"/>
    <col min="5371" max="5371" width="8" customWidth="1"/>
    <col min="5372" max="5372" width="52.42578125" customWidth="1"/>
    <col min="5373" max="5373" width="9.28515625" customWidth="1"/>
    <col min="5374" max="5374" width="7.140625" customWidth="1"/>
    <col min="5375" max="5375" width="11.42578125" customWidth="1"/>
    <col min="5376" max="5376" width="12.42578125" customWidth="1"/>
    <col min="5377" max="5377" width="13.5703125" customWidth="1"/>
    <col min="5627" max="5627" width="8" customWidth="1"/>
    <col min="5628" max="5628" width="52.42578125" customWidth="1"/>
    <col min="5629" max="5629" width="9.28515625" customWidth="1"/>
    <col min="5630" max="5630" width="7.140625" customWidth="1"/>
    <col min="5631" max="5631" width="11.42578125" customWidth="1"/>
    <col min="5632" max="5632" width="12.42578125" customWidth="1"/>
    <col min="5633" max="5633" width="13.5703125" customWidth="1"/>
    <col min="5883" max="5883" width="8" customWidth="1"/>
    <col min="5884" max="5884" width="52.42578125" customWidth="1"/>
    <col min="5885" max="5885" width="9.28515625" customWidth="1"/>
    <col min="5886" max="5886" width="7.140625" customWidth="1"/>
    <col min="5887" max="5887" width="11.42578125" customWidth="1"/>
    <col min="5888" max="5888" width="12.42578125" customWidth="1"/>
    <col min="5889" max="5889" width="13.5703125" customWidth="1"/>
    <col min="6139" max="6139" width="8" customWidth="1"/>
    <col min="6140" max="6140" width="52.42578125" customWidth="1"/>
    <col min="6141" max="6141" width="9.28515625" customWidth="1"/>
    <col min="6142" max="6142" width="7.140625" customWidth="1"/>
    <col min="6143" max="6143" width="11.42578125" customWidth="1"/>
    <col min="6144" max="6144" width="12.42578125" customWidth="1"/>
    <col min="6145" max="6145" width="13.5703125" customWidth="1"/>
    <col min="6395" max="6395" width="8" customWidth="1"/>
    <col min="6396" max="6396" width="52.42578125" customWidth="1"/>
    <col min="6397" max="6397" width="9.28515625" customWidth="1"/>
    <col min="6398" max="6398" width="7.140625" customWidth="1"/>
    <col min="6399" max="6399" width="11.42578125" customWidth="1"/>
    <col min="6400" max="6400" width="12.42578125" customWidth="1"/>
    <col min="6401" max="6401" width="13.5703125" customWidth="1"/>
    <col min="6651" max="6651" width="8" customWidth="1"/>
    <col min="6652" max="6652" width="52.42578125" customWidth="1"/>
    <col min="6653" max="6653" width="9.28515625" customWidth="1"/>
    <col min="6654" max="6654" width="7.140625" customWidth="1"/>
    <col min="6655" max="6655" width="11.42578125" customWidth="1"/>
    <col min="6656" max="6656" width="12.42578125" customWidth="1"/>
    <col min="6657" max="6657" width="13.5703125" customWidth="1"/>
    <col min="6907" max="6907" width="8" customWidth="1"/>
    <col min="6908" max="6908" width="52.42578125" customWidth="1"/>
    <col min="6909" max="6909" width="9.28515625" customWidth="1"/>
    <col min="6910" max="6910" width="7.140625" customWidth="1"/>
    <col min="6911" max="6911" width="11.42578125" customWidth="1"/>
    <col min="6912" max="6912" width="12.42578125" customWidth="1"/>
    <col min="6913" max="6913" width="13.5703125" customWidth="1"/>
    <col min="7163" max="7163" width="8" customWidth="1"/>
    <col min="7164" max="7164" width="52.42578125" customWidth="1"/>
    <col min="7165" max="7165" width="9.28515625" customWidth="1"/>
    <col min="7166" max="7166" width="7.140625" customWidth="1"/>
    <col min="7167" max="7167" width="11.42578125" customWidth="1"/>
    <col min="7168" max="7168" width="12.42578125" customWidth="1"/>
    <col min="7169" max="7169" width="13.5703125" customWidth="1"/>
    <col min="7419" max="7419" width="8" customWidth="1"/>
    <col min="7420" max="7420" width="52.42578125" customWidth="1"/>
    <col min="7421" max="7421" width="9.28515625" customWidth="1"/>
    <col min="7422" max="7422" width="7.140625" customWidth="1"/>
    <col min="7423" max="7423" width="11.42578125" customWidth="1"/>
    <col min="7424" max="7424" width="12.42578125" customWidth="1"/>
    <col min="7425" max="7425" width="13.5703125" customWidth="1"/>
    <col min="7675" max="7675" width="8" customWidth="1"/>
    <col min="7676" max="7676" width="52.42578125" customWidth="1"/>
    <col min="7677" max="7677" width="9.28515625" customWidth="1"/>
    <col min="7678" max="7678" width="7.140625" customWidth="1"/>
    <col min="7679" max="7679" width="11.42578125" customWidth="1"/>
    <col min="7680" max="7680" width="12.42578125" customWidth="1"/>
    <col min="7681" max="7681" width="13.5703125" customWidth="1"/>
    <col min="7931" max="7931" width="8" customWidth="1"/>
    <col min="7932" max="7932" width="52.42578125" customWidth="1"/>
    <col min="7933" max="7933" width="9.28515625" customWidth="1"/>
    <col min="7934" max="7934" width="7.140625" customWidth="1"/>
    <col min="7935" max="7935" width="11.42578125" customWidth="1"/>
    <col min="7936" max="7936" width="12.42578125" customWidth="1"/>
    <col min="7937" max="7937" width="13.5703125" customWidth="1"/>
    <col min="8187" max="8187" width="8" customWidth="1"/>
    <col min="8188" max="8188" width="52.42578125" customWidth="1"/>
    <col min="8189" max="8189" width="9.28515625" customWidth="1"/>
    <col min="8190" max="8190" width="7.140625" customWidth="1"/>
    <col min="8191" max="8191" width="11.42578125" customWidth="1"/>
    <col min="8192" max="8192" width="12.42578125" customWidth="1"/>
    <col min="8193" max="8193" width="13.5703125" customWidth="1"/>
    <col min="8443" max="8443" width="8" customWidth="1"/>
    <col min="8444" max="8444" width="52.42578125" customWidth="1"/>
    <col min="8445" max="8445" width="9.28515625" customWidth="1"/>
    <col min="8446" max="8446" width="7.140625" customWidth="1"/>
    <col min="8447" max="8447" width="11.42578125" customWidth="1"/>
    <col min="8448" max="8448" width="12.42578125" customWidth="1"/>
    <col min="8449" max="8449" width="13.5703125" customWidth="1"/>
    <col min="8699" max="8699" width="8" customWidth="1"/>
    <col min="8700" max="8700" width="52.42578125" customWidth="1"/>
    <col min="8701" max="8701" width="9.28515625" customWidth="1"/>
    <col min="8702" max="8702" width="7.140625" customWidth="1"/>
    <col min="8703" max="8703" width="11.42578125" customWidth="1"/>
    <col min="8704" max="8704" width="12.42578125" customWidth="1"/>
    <col min="8705" max="8705" width="13.5703125" customWidth="1"/>
    <col min="8955" max="8955" width="8" customWidth="1"/>
    <col min="8956" max="8956" width="52.42578125" customWidth="1"/>
    <col min="8957" max="8957" width="9.28515625" customWidth="1"/>
    <col min="8958" max="8958" width="7.140625" customWidth="1"/>
    <col min="8959" max="8959" width="11.42578125" customWidth="1"/>
    <col min="8960" max="8960" width="12.42578125" customWidth="1"/>
    <col min="8961" max="8961" width="13.5703125" customWidth="1"/>
    <col min="9211" max="9211" width="8" customWidth="1"/>
    <col min="9212" max="9212" width="52.42578125" customWidth="1"/>
    <col min="9213" max="9213" width="9.28515625" customWidth="1"/>
    <col min="9214" max="9214" width="7.140625" customWidth="1"/>
    <col min="9215" max="9215" width="11.42578125" customWidth="1"/>
    <col min="9216" max="9216" width="12.42578125" customWidth="1"/>
    <col min="9217" max="9217" width="13.5703125" customWidth="1"/>
    <col min="9467" max="9467" width="8" customWidth="1"/>
    <col min="9468" max="9468" width="52.42578125" customWidth="1"/>
    <col min="9469" max="9469" width="9.28515625" customWidth="1"/>
    <col min="9470" max="9470" width="7.140625" customWidth="1"/>
    <col min="9471" max="9471" width="11.42578125" customWidth="1"/>
    <col min="9472" max="9472" width="12.42578125" customWidth="1"/>
    <col min="9473" max="9473" width="13.5703125" customWidth="1"/>
    <col min="9723" max="9723" width="8" customWidth="1"/>
    <col min="9724" max="9724" width="52.42578125" customWidth="1"/>
    <col min="9725" max="9725" width="9.28515625" customWidth="1"/>
    <col min="9726" max="9726" width="7.140625" customWidth="1"/>
    <col min="9727" max="9727" width="11.42578125" customWidth="1"/>
    <col min="9728" max="9728" width="12.42578125" customWidth="1"/>
    <col min="9729" max="9729" width="13.5703125" customWidth="1"/>
    <col min="9979" max="9979" width="8" customWidth="1"/>
    <col min="9980" max="9980" width="52.42578125" customWidth="1"/>
    <col min="9981" max="9981" width="9.28515625" customWidth="1"/>
    <col min="9982" max="9982" width="7.140625" customWidth="1"/>
    <col min="9983" max="9983" width="11.42578125" customWidth="1"/>
    <col min="9984" max="9984" width="12.42578125" customWidth="1"/>
    <col min="9985" max="9985" width="13.5703125" customWidth="1"/>
    <col min="10235" max="10235" width="8" customWidth="1"/>
    <col min="10236" max="10236" width="52.42578125" customWidth="1"/>
    <col min="10237" max="10237" width="9.28515625" customWidth="1"/>
    <col min="10238" max="10238" width="7.140625" customWidth="1"/>
    <col min="10239" max="10239" width="11.42578125" customWidth="1"/>
    <col min="10240" max="10240" width="12.42578125" customWidth="1"/>
    <col min="10241" max="10241" width="13.5703125" customWidth="1"/>
    <col min="10491" max="10491" width="8" customWidth="1"/>
    <col min="10492" max="10492" width="52.42578125" customWidth="1"/>
    <col min="10493" max="10493" width="9.28515625" customWidth="1"/>
    <col min="10494" max="10494" width="7.140625" customWidth="1"/>
    <col min="10495" max="10495" width="11.42578125" customWidth="1"/>
    <col min="10496" max="10496" width="12.42578125" customWidth="1"/>
    <col min="10497" max="10497" width="13.5703125" customWidth="1"/>
    <col min="10747" max="10747" width="8" customWidth="1"/>
    <col min="10748" max="10748" width="52.42578125" customWidth="1"/>
    <col min="10749" max="10749" width="9.28515625" customWidth="1"/>
    <col min="10750" max="10750" width="7.140625" customWidth="1"/>
    <col min="10751" max="10751" width="11.42578125" customWidth="1"/>
    <col min="10752" max="10752" width="12.42578125" customWidth="1"/>
    <col min="10753" max="10753" width="13.5703125" customWidth="1"/>
    <col min="11003" max="11003" width="8" customWidth="1"/>
    <col min="11004" max="11004" width="52.42578125" customWidth="1"/>
    <col min="11005" max="11005" width="9.28515625" customWidth="1"/>
    <col min="11006" max="11006" width="7.140625" customWidth="1"/>
    <col min="11007" max="11007" width="11.42578125" customWidth="1"/>
    <col min="11008" max="11008" width="12.42578125" customWidth="1"/>
    <col min="11009" max="11009" width="13.5703125" customWidth="1"/>
    <col min="11259" max="11259" width="8" customWidth="1"/>
    <col min="11260" max="11260" width="52.42578125" customWidth="1"/>
    <col min="11261" max="11261" width="9.28515625" customWidth="1"/>
    <col min="11262" max="11262" width="7.140625" customWidth="1"/>
    <col min="11263" max="11263" width="11.42578125" customWidth="1"/>
    <col min="11264" max="11264" width="12.42578125" customWidth="1"/>
    <col min="11265" max="11265" width="13.5703125" customWidth="1"/>
    <col min="11515" max="11515" width="8" customWidth="1"/>
    <col min="11516" max="11516" width="52.42578125" customWidth="1"/>
    <col min="11517" max="11517" width="9.28515625" customWidth="1"/>
    <col min="11518" max="11518" width="7.140625" customWidth="1"/>
    <col min="11519" max="11519" width="11.42578125" customWidth="1"/>
    <col min="11520" max="11520" width="12.42578125" customWidth="1"/>
    <col min="11521" max="11521" width="13.5703125" customWidth="1"/>
    <col min="11771" max="11771" width="8" customWidth="1"/>
    <col min="11772" max="11772" width="52.42578125" customWidth="1"/>
    <col min="11773" max="11773" width="9.28515625" customWidth="1"/>
    <col min="11774" max="11774" width="7.140625" customWidth="1"/>
    <col min="11775" max="11775" width="11.42578125" customWidth="1"/>
    <col min="11776" max="11776" width="12.42578125" customWidth="1"/>
    <col min="11777" max="11777" width="13.5703125" customWidth="1"/>
    <col min="12027" max="12027" width="8" customWidth="1"/>
    <col min="12028" max="12028" width="52.42578125" customWidth="1"/>
    <col min="12029" max="12029" width="9.28515625" customWidth="1"/>
    <col min="12030" max="12030" width="7.140625" customWidth="1"/>
    <col min="12031" max="12031" width="11.42578125" customWidth="1"/>
    <col min="12032" max="12032" width="12.42578125" customWidth="1"/>
    <col min="12033" max="12033" width="13.5703125" customWidth="1"/>
    <col min="12283" max="12283" width="8" customWidth="1"/>
    <col min="12284" max="12284" width="52.42578125" customWidth="1"/>
    <col min="12285" max="12285" width="9.28515625" customWidth="1"/>
    <col min="12286" max="12286" width="7.140625" customWidth="1"/>
    <col min="12287" max="12287" width="11.42578125" customWidth="1"/>
    <col min="12288" max="12288" width="12.42578125" customWidth="1"/>
    <col min="12289" max="12289" width="13.5703125" customWidth="1"/>
    <col min="12539" max="12539" width="8" customWidth="1"/>
    <col min="12540" max="12540" width="52.42578125" customWidth="1"/>
    <col min="12541" max="12541" width="9.28515625" customWidth="1"/>
    <col min="12542" max="12542" width="7.140625" customWidth="1"/>
    <col min="12543" max="12543" width="11.42578125" customWidth="1"/>
    <col min="12544" max="12544" width="12.42578125" customWidth="1"/>
    <col min="12545" max="12545" width="13.5703125" customWidth="1"/>
    <col min="12795" max="12795" width="8" customWidth="1"/>
    <col min="12796" max="12796" width="52.42578125" customWidth="1"/>
    <col min="12797" max="12797" width="9.28515625" customWidth="1"/>
    <col min="12798" max="12798" width="7.140625" customWidth="1"/>
    <col min="12799" max="12799" width="11.42578125" customWidth="1"/>
    <col min="12800" max="12800" width="12.42578125" customWidth="1"/>
    <col min="12801" max="12801" width="13.5703125" customWidth="1"/>
    <col min="13051" max="13051" width="8" customWidth="1"/>
    <col min="13052" max="13052" width="52.42578125" customWidth="1"/>
    <col min="13053" max="13053" width="9.28515625" customWidth="1"/>
    <col min="13054" max="13054" width="7.140625" customWidth="1"/>
    <col min="13055" max="13055" width="11.42578125" customWidth="1"/>
    <col min="13056" max="13056" width="12.42578125" customWidth="1"/>
    <col min="13057" max="13057" width="13.5703125" customWidth="1"/>
    <col min="13307" max="13307" width="8" customWidth="1"/>
    <col min="13308" max="13308" width="52.42578125" customWidth="1"/>
    <col min="13309" max="13309" width="9.28515625" customWidth="1"/>
    <col min="13310" max="13310" width="7.140625" customWidth="1"/>
    <col min="13311" max="13311" width="11.42578125" customWidth="1"/>
    <col min="13312" max="13312" width="12.42578125" customWidth="1"/>
    <col min="13313" max="13313" width="13.5703125" customWidth="1"/>
    <col min="13563" max="13563" width="8" customWidth="1"/>
    <col min="13564" max="13564" width="52.42578125" customWidth="1"/>
    <col min="13565" max="13565" width="9.28515625" customWidth="1"/>
    <col min="13566" max="13566" width="7.140625" customWidth="1"/>
    <col min="13567" max="13567" width="11.42578125" customWidth="1"/>
    <col min="13568" max="13568" width="12.42578125" customWidth="1"/>
    <col min="13569" max="13569" width="13.5703125" customWidth="1"/>
    <col min="13819" max="13819" width="8" customWidth="1"/>
    <col min="13820" max="13820" width="52.42578125" customWidth="1"/>
    <col min="13821" max="13821" width="9.28515625" customWidth="1"/>
    <col min="13822" max="13822" width="7.140625" customWidth="1"/>
    <col min="13823" max="13823" width="11.42578125" customWidth="1"/>
    <col min="13824" max="13824" width="12.42578125" customWidth="1"/>
    <col min="13825" max="13825" width="13.5703125" customWidth="1"/>
    <col min="14075" max="14075" width="8" customWidth="1"/>
    <col min="14076" max="14076" width="52.42578125" customWidth="1"/>
    <col min="14077" max="14077" width="9.28515625" customWidth="1"/>
    <col min="14078" max="14078" width="7.140625" customWidth="1"/>
    <col min="14079" max="14079" width="11.42578125" customWidth="1"/>
    <col min="14080" max="14080" width="12.42578125" customWidth="1"/>
    <col min="14081" max="14081" width="13.5703125" customWidth="1"/>
    <col min="14331" max="14331" width="8" customWidth="1"/>
    <col min="14332" max="14332" width="52.42578125" customWidth="1"/>
    <col min="14333" max="14333" width="9.28515625" customWidth="1"/>
    <col min="14334" max="14334" width="7.140625" customWidth="1"/>
    <col min="14335" max="14335" width="11.42578125" customWidth="1"/>
    <col min="14336" max="14336" width="12.42578125" customWidth="1"/>
    <col min="14337" max="14337" width="13.5703125" customWidth="1"/>
    <col min="14587" max="14587" width="8" customWidth="1"/>
    <col min="14588" max="14588" width="52.42578125" customWidth="1"/>
    <col min="14589" max="14589" width="9.28515625" customWidth="1"/>
    <col min="14590" max="14590" width="7.140625" customWidth="1"/>
    <col min="14591" max="14591" width="11.42578125" customWidth="1"/>
    <col min="14592" max="14592" width="12.42578125" customWidth="1"/>
    <col min="14593" max="14593" width="13.5703125" customWidth="1"/>
    <col min="14843" max="14843" width="8" customWidth="1"/>
    <col min="14844" max="14844" width="52.42578125" customWidth="1"/>
    <col min="14845" max="14845" width="9.28515625" customWidth="1"/>
    <col min="14846" max="14846" width="7.140625" customWidth="1"/>
    <col min="14847" max="14847" width="11.42578125" customWidth="1"/>
    <col min="14848" max="14848" width="12.42578125" customWidth="1"/>
    <col min="14849" max="14849" width="13.5703125" customWidth="1"/>
    <col min="15099" max="15099" width="8" customWidth="1"/>
    <col min="15100" max="15100" width="52.42578125" customWidth="1"/>
    <col min="15101" max="15101" width="9.28515625" customWidth="1"/>
    <col min="15102" max="15102" width="7.140625" customWidth="1"/>
    <col min="15103" max="15103" width="11.42578125" customWidth="1"/>
    <col min="15104" max="15104" width="12.42578125" customWidth="1"/>
    <col min="15105" max="15105" width="13.5703125" customWidth="1"/>
    <col min="15355" max="15355" width="8" customWidth="1"/>
    <col min="15356" max="15356" width="52.42578125" customWidth="1"/>
    <col min="15357" max="15357" width="9.28515625" customWidth="1"/>
    <col min="15358" max="15358" width="7.140625" customWidth="1"/>
    <col min="15359" max="15359" width="11.42578125" customWidth="1"/>
    <col min="15360" max="15360" width="12.42578125" customWidth="1"/>
    <col min="15361" max="15361" width="13.5703125" customWidth="1"/>
    <col min="15611" max="15611" width="8" customWidth="1"/>
    <col min="15612" max="15612" width="52.42578125" customWidth="1"/>
    <col min="15613" max="15613" width="9.28515625" customWidth="1"/>
    <col min="15614" max="15614" width="7.140625" customWidth="1"/>
    <col min="15615" max="15615" width="11.42578125" customWidth="1"/>
    <col min="15616" max="15616" width="12.42578125" customWidth="1"/>
    <col min="15617" max="15617" width="13.5703125" customWidth="1"/>
    <col min="15867" max="15867" width="8" customWidth="1"/>
    <col min="15868" max="15868" width="52.42578125" customWidth="1"/>
    <col min="15869" max="15869" width="9.28515625" customWidth="1"/>
    <col min="15870" max="15870" width="7.140625" customWidth="1"/>
    <col min="15871" max="15871" width="11.42578125" customWidth="1"/>
    <col min="15872" max="15872" width="12.42578125" customWidth="1"/>
    <col min="15873" max="15873" width="13.5703125" customWidth="1"/>
    <col min="16123" max="16123" width="8" customWidth="1"/>
    <col min="16124" max="16124" width="52.42578125" customWidth="1"/>
    <col min="16125" max="16125" width="9.28515625" customWidth="1"/>
    <col min="16126" max="16126" width="7.140625" customWidth="1"/>
    <col min="16127" max="16127" width="11.42578125" customWidth="1"/>
    <col min="16128" max="16128" width="12.42578125" customWidth="1"/>
    <col min="16129" max="16129" width="13.5703125" customWidth="1"/>
  </cols>
  <sheetData>
    <row r="1" spans="1:31" x14ac:dyDescent="0.25">
      <c r="A1" s="156"/>
      <c r="B1" s="157"/>
      <c r="C1" s="158"/>
      <c r="D1" s="159"/>
      <c r="E1" s="158"/>
      <c r="F1" s="169"/>
    </row>
    <row r="2" spans="1:31" ht="18.75" x14ac:dyDescent="0.3">
      <c r="A2" s="247" t="s">
        <v>23</v>
      </c>
      <c r="B2" s="248"/>
      <c r="C2" s="248"/>
      <c r="D2" s="248"/>
      <c r="E2" s="248"/>
      <c r="F2" s="249"/>
    </row>
    <row r="3" spans="1:31" ht="18.75" x14ac:dyDescent="0.3">
      <c r="A3" s="250" t="s">
        <v>24</v>
      </c>
      <c r="B3" s="251"/>
      <c r="C3" s="251"/>
      <c r="D3" s="251"/>
      <c r="E3" s="251"/>
      <c r="F3" s="252"/>
    </row>
    <row r="4" spans="1:31" ht="15.75" x14ac:dyDescent="0.25">
      <c r="A4" s="253" t="s">
        <v>21</v>
      </c>
      <c r="B4" s="254"/>
      <c r="C4" s="254"/>
      <c r="D4" s="254"/>
      <c r="E4" s="254"/>
      <c r="F4" s="255"/>
    </row>
    <row r="5" spans="1:31" ht="16.5" thickBot="1" x14ac:dyDescent="0.3">
      <c r="A5" s="263" t="s">
        <v>153</v>
      </c>
      <c r="B5" s="264"/>
      <c r="C5" s="264"/>
      <c r="D5" s="264"/>
      <c r="E5" s="264"/>
      <c r="F5" s="265"/>
    </row>
    <row r="6" spans="1:31" ht="16.5" thickBot="1" x14ac:dyDescent="0.3">
      <c r="A6" s="259" t="s">
        <v>158</v>
      </c>
      <c r="B6" s="260"/>
      <c r="C6" s="260"/>
      <c r="D6" s="261" t="s">
        <v>128</v>
      </c>
      <c r="E6" s="262"/>
      <c r="F6" s="174">
        <v>2800000.0040546781</v>
      </c>
      <c r="G6" s="175"/>
    </row>
    <row r="7" spans="1:31" ht="16.5" thickBot="1" x14ac:dyDescent="0.3">
      <c r="A7" s="256" t="s">
        <v>154</v>
      </c>
      <c r="B7" s="257"/>
      <c r="C7" s="257"/>
      <c r="D7" s="257"/>
      <c r="E7" s="257"/>
      <c r="F7" s="258"/>
    </row>
    <row r="8" spans="1:31" ht="15.75" thickBot="1" x14ac:dyDescent="0.3">
      <c r="A8" s="160"/>
      <c r="B8" s="10"/>
      <c r="C8" s="6"/>
      <c r="D8" s="2"/>
      <c r="E8" s="149"/>
      <c r="F8" s="170" t="s">
        <v>157</v>
      </c>
    </row>
    <row r="9" spans="1:31" s="1" customFormat="1" ht="15.75" thickBot="1" x14ac:dyDescent="0.3">
      <c r="A9" s="161" t="s">
        <v>9</v>
      </c>
      <c r="B9" s="154" t="s">
        <v>0</v>
      </c>
      <c r="C9" s="154" t="s">
        <v>2</v>
      </c>
      <c r="D9" s="154" t="s">
        <v>1</v>
      </c>
      <c r="E9" s="154" t="s">
        <v>10</v>
      </c>
      <c r="F9" s="162" t="s">
        <v>11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" customFormat="1" x14ac:dyDescent="0.25">
      <c r="A10" s="163"/>
      <c r="B10" s="14"/>
      <c r="C10" s="15"/>
      <c r="D10" s="16"/>
      <c r="E10" s="15"/>
      <c r="F10" s="171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1" customFormat="1" ht="15.75" thickBot="1" x14ac:dyDescent="0.3">
      <c r="A11"/>
      <c r="B11"/>
      <c r="C11"/>
      <c r="D11" s="242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31" s="1" customFormat="1" ht="15.75" thickBot="1" x14ac:dyDescent="0.3">
      <c r="A12" s="196">
        <v>1</v>
      </c>
      <c r="B12" s="197" t="s">
        <v>22</v>
      </c>
      <c r="C12" s="197"/>
      <c r="D12" s="197"/>
      <c r="E12" s="197"/>
      <c r="F12" s="198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31" s="1" customFormat="1" ht="15.75" x14ac:dyDescent="0.25">
      <c r="A13" s="191">
        <v>1.1000000000000001</v>
      </c>
      <c r="B13" s="192" t="s">
        <v>42</v>
      </c>
      <c r="C13" s="193">
        <v>1</v>
      </c>
      <c r="D13" s="194" t="s">
        <v>16</v>
      </c>
      <c r="E13" s="193"/>
      <c r="F13" s="195">
        <f>C13*E13</f>
        <v>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31" s="1" customFormat="1" ht="15.75" x14ac:dyDescent="0.25">
      <c r="A14" s="191">
        <v>1.2</v>
      </c>
      <c r="B14" s="192" t="s">
        <v>156</v>
      </c>
      <c r="C14" s="193">
        <v>1</v>
      </c>
      <c r="D14" s="194" t="s">
        <v>16</v>
      </c>
      <c r="E14" s="193"/>
      <c r="F14" s="195">
        <f>C14*E14</f>
        <v>0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31" s="1" customFormat="1" ht="15.75" x14ac:dyDescent="0.25">
      <c r="A15" s="164">
        <v>1.3</v>
      </c>
      <c r="B15" s="19" t="s">
        <v>144</v>
      </c>
      <c r="C15" s="20">
        <v>1</v>
      </c>
      <c r="D15" s="18" t="s">
        <v>16</v>
      </c>
      <c r="E15" s="17"/>
      <c r="F15" s="172">
        <f>C15*E15</f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31" s="1" customFormat="1" ht="15.75" x14ac:dyDescent="0.25">
      <c r="A16" s="165"/>
      <c r="B16" s="13" t="s">
        <v>26</v>
      </c>
      <c r="C16" s="22">
        <v>1</v>
      </c>
      <c r="D16" s="243" t="s">
        <v>16</v>
      </c>
      <c r="E16" s="22"/>
      <c r="F16" s="178">
        <f>E16</f>
        <v>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s="1" customFormat="1" ht="16.5" thickBot="1" x14ac:dyDescent="0.3">
      <c r="A17" s="165"/>
      <c r="B17" s="13" t="s">
        <v>159</v>
      </c>
      <c r="C17" s="22">
        <v>2</v>
      </c>
      <c r="D17" s="243" t="s">
        <v>155</v>
      </c>
      <c r="E17" s="22"/>
      <c r="F17" s="178">
        <f>E17*C17</f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s="1" customFormat="1" ht="15.75" thickBot="1" x14ac:dyDescent="0.3">
      <c r="A18" s="155"/>
      <c r="B18" s="155" t="s">
        <v>36</v>
      </c>
      <c r="C18" s="155"/>
      <c r="D18" s="155"/>
      <c r="E18" s="155"/>
      <c r="F18" s="176">
        <f>SUM(F13:F17)</f>
        <v>0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s="1" customFormat="1" ht="15.75" thickBot="1" x14ac:dyDescent="0.3">
      <c r="A19" s="185"/>
      <c r="B19" s="186"/>
      <c r="C19" s="187"/>
      <c r="D19" s="188"/>
      <c r="E19" s="189"/>
      <c r="F19" s="190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s="1" customFormat="1" ht="15.75" thickBot="1" x14ac:dyDescent="0.3">
      <c r="A20" s="196">
        <v>2</v>
      </c>
      <c r="B20" s="197" t="s">
        <v>28</v>
      </c>
      <c r="C20" s="197"/>
      <c r="D20" s="197"/>
      <c r="E20" s="197"/>
      <c r="F20" s="198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s="1" customFormat="1" ht="15.75" x14ac:dyDescent="0.25">
      <c r="A21" s="191">
        <v>2.1</v>
      </c>
      <c r="B21" s="232" t="s">
        <v>33</v>
      </c>
      <c r="C21" s="233">
        <f>C28*1.45*0.2</f>
        <v>301.79612816000002</v>
      </c>
      <c r="D21" s="194" t="s">
        <v>15</v>
      </c>
      <c r="E21" s="193"/>
      <c r="F21" s="195">
        <f t="shared" ref="F21:F32" si="0">C21*E21</f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s="1" customFormat="1" ht="30" x14ac:dyDescent="0.25">
      <c r="A22" s="164">
        <v>2.2000000000000002</v>
      </c>
      <c r="B22" s="13" t="s">
        <v>32</v>
      </c>
      <c r="C22" s="20">
        <f>C21*0.2</f>
        <v>60.359225632000005</v>
      </c>
      <c r="D22" s="18" t="s">
        <v>15</v>
      </c>
      <c r="E22" s="17"/>
      <c r="F22" s="172">
        <f t="shared" si="0"/>
        <v>0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s="1" customFormat="1" ht="15.75" x14ac:dyDescent="0.25">
      <c r="A23" s="164">
        <v>2.2999999999999998</v>
      </c>
      <c r="B23" s="13" t="s">
        <v>34</v>
      </c>
      <c r="C23" s="11">
        <f>1150*0.2*0.45*0.15</f>
        <v>15.524999999999999</v>
      </c>
      <c r="D23" s="12" t="s">
        <v>15</v>
      </c>
      <c r="E23" s="17"/>
      <c r="F23" s="172">
        <f t="shared" si="0"/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s="1" customFormat="1" ht="16.5" thickBot="1" x14ac:dyDescent="0.3">
      <c r="A24" s="164">
        <v>2.4</v>
      </c>
      <c r="B24" s="19" t="s">
        <v>29</v>
      </c>
      <c r="C24" s="20">
        <f>(C21*1.21)</f>
        <v>365.17331507360001</v>
      </c>
      <c r="D24" s="18" t="s">
        <v>15</v>
      </c>
      <c r="E24" s="17"/>
      <c r="F24" s="172">
        <f>C24*E24</f>
        <v>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1" customFormat="1" ht="15.75" thickBot="1" x14ac:dyDescent="0.3">
      <c r="A25" s="155"/>
      <c r="B25" s="155" t="s">
        <v>37</v>
      </c>
      <c r="C25" s="155"/>
      <c r="D25" s="155"/>
      <c r="E25" s="155"/>
      <c r="F25" s="176">
        <f>SUM(F21:F24)</f>
        <v>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1" customFormat="1" ht="16.5" thickBot="1" x14ac:dyDescent="0.3">
      <c r="A26" s="199"/>
      <c r="B26" s="200"/>
      <c r="C26" s="201"/>
      <c r="D26" s="202"/>
      <c r="E26" s="189"/>
      <c r="F26" s="203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s="1" customFormat="1" ht="15.75" thickBot="1" x14ac:dyDescent="0.3">
      <c r="A27" s="196">
        <v>3</v>
      </c>
      <c r="B27" s="197" t="s">
        <v>39</v>
      </c>
      <c r="C27" s="197"/>
      <c r="D27" s="197"/>
      <c r="E27" s="197"/>
      <c r="F27" s="198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ht="30" x14ac:dyDescent="0.25">
      <c r="A28" s="191">
        <v>3.1</v>
      </c>
      <c r="B28" s="209" t="s">
        <v>30</v>
      </c>
      <c r="C28" s="210">
        <v>1040.6763040000001</v>
      </c>
      <c r="D28" s="211" t="s">
        <v>145</v>
      </c>
      <c r="E28" s="193"/>
      <c r="F28" s="195">
        <f t="shared" si="0"/>
        <v>0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s="1" customFormat="1" ht="30.75" thickBot="1" x14ac:dyDescent="0.3">
      <c r="A29" s="204">
        <v>3.2</v>
      </c>
      <c r="B29" s="205" t="s">
        <v>31</v>
      </c>
      <c r="C29" s="210">
        <f>C28</f>
        <v>1040.6763040000001</v>
      </c>
      <c r="D29" s="206" t="s">
        <v>8</v>
      </c>
      <c r="E29" s="207"/>
      <c r="F29" s="208">
        <f t="shared" si="0"/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s="1" customFormat="1" ht="15.75" thickBot="1" x14ac:dyDescent="0.3">
      <c r="A30" s="155"/>
      <c r="B30" s="155" t="s">
        <v>38</v>
      </c>
      <c r="C30" s="155"/>
      <c r="D30" s="155"/>
      <c r="E30" s="155"/>
      <c r="F30" s="176">
        <f>SUM(F28:F29)</f>
        <v>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16.5" thickBot="1" x14ac:dyDescent="0.3">
      <c r="A31" s="234"/>
      <c r="B31" s="235"/>
      <c r="C31" s="236"/>
      <c r="D31" s="237"/>
      <c r="E31" s="238"/>
      <c r="F31" s="203"/>
    </row>
    <row r="32" spans="1:24" ht="15.75" thickBot="1" x14ac:dyDescent="0.3">
      <c r="A32" s="196">
        <v>4</v>
      </c>
      <c r="B32" s="197" t="s">
        <v>27</v>
      </c>
      <c r="C32" s="197">
        <v>1</v>
      </c>
      <c r="D32" s="197" t="s">
        <v>16</v>
      </c>
      <c r="E32" s="239"/>
      <c r="F32" s="240">
        <f t="shared" si="0"/>
        <v>0</v>
      </c>
    </row>
    <row r="33" spans="1:6" ht="15.75" thickBot="1" x14ac:dyDescent="0.3">
      <c r="A33" s="155"/>
      <c r="B33" s="155" t="s">
        <v>40</v>
      </c>
      <c r="C33" s="155"/>
      <c r="D33" s="155"/>
      <c r="E33" s="155"/>
      <c r="F33" s="176">
        <f>SUM(F32)</f>
        <v>0</v>
      </c>
    </row>
    <row r="34" spans="1:6" ht="16.5" thickBot="1" x14ac:dyDescent="0.3">
      <c r="A34" s="218"/>
      <c r="B34" s="219"/>
      <c r="C34" s="220"/>
      <c r="D34" s="221"/>
      <c r="E34" s="222"/>
      <c r="F34" s="172"/>
    </row>
    <row r="35" spans="1:6" ht="16.5" thickBot="1" x14ac:dyDescent="0.3">
      <c r="A35" s="275" t="s">
        <v>12</v>
      </c>
      <c r="B35" s="276"/>
      <c r="C35" s="276"/>
      <c r="D35" s="276"/>
      <c r="E35" s="277"/>
      <c r="F35" s="177">
        <f>F18+F25+F33+F30</f>
        <v>0</v>
      </c>
    </row>
    <row r="36" spans="1:6" ht="15.75" x14ac:dyDescent="0.25">
      <c r="A36" s="223"/>
      <c r="B36" s="224"/>
      <c r="C36" s="225"/>
      <c r="D36" s="226"/>
      <c r="E36" s="225"/>
      <c r="F36" s="178"/>
    </row>
    <row r="37" spans="1:6" ht="15.75" x14ac:dyDescent="0.25">
      <c r="A37" s="165"/>
      <c r="B37" s="26" t="s">
        <v>20</v>
      </c>
      <c r="C37" s="25">
        <v>0.05</v>
      </c>
      <c r="D37" s="23"/>
      <c r="E37" s="22"/>
      <c r="F37" s="182">
        <f>C37*F35</f>
        <v>0</v>
      </c>
    </row>
    <row r="38" spans="1:6" ht="15.75" x14ac:dyDescent="0.25">
      <c r="A38" s="165"/>
      <c r="B38" s="26"/>
      <c r="C38" s="25"/>
      <c r="D38" s="23"/>
      <c r="E38" s="22"/>
      <c r="F38" s="182"/>
    </row>
    <row r="39" spans="1:6" ht="15.75" x14ac:dyDescent="0.25">
      <c r="A39" s="165"/>
      <c r="B39" s="24" t="s">
        <v>3</v>
      </c>
      <c r="C39" s="22"/>
      <c r="D39" s="23"/>
      <c r="E39" s="22"/>
      <c r="F39" s="182"/>
    </row>
    <row r="40" spans="1:6" ht="15.75" x14ac:dyDescent="0.25">
      <c r="A40" s="165"/>
      <c r="B40" s="21" t="s">
        <v>4</v>
      </c>
      <c r="C40" s="153">
        <v>0.1</v>
      </c>
      <c r="D40" s="23"/>
      <c r="E40" s="22"/>
      <c r="F40" s="178">
        <f>C40*F35</f>
        <v>0</v>
      </c>
    </row>
    <row r="41" spans="1:6" ht="15.75" x14ac:dyDescent="0.25">
      <c r="A41" s="165"/>
      <c r="B41" s="21" t="s">
        <v>5</v>
      </c>
      <c r="C41" s="25">
        <v>0.03</v>
      </c>
      <c r="D41" s="23"/>
      <c r="E41" s="22"/>
      <c r="F41" s="178">
        <f>C41*F35</f>
        <v>0</v>
      </c>
    </row>
    <row r="42" spans="1:6" ht="15.75" x14ac:dyDescent="0.25">
      <c r="A42" s="165"/>
      <c r="B42" s="21" t="s">
        <v>18</v>
      </c>
      <c r="C42" s="25">
        <v>0.04</v>
      </c>
      <c r="D42" s="23"/>
      <c r="E42" s="22"/>
      <c r="F42" s="178">
        <f>C42*F35</f>
        <v>0</v>
      </c>
    </row>
    <row r="43" spans="1:6" ht="15.75" x14ac:dyDescent="0.25">
      <c r="A43" s="165"/>
      <c r="B43" s="21" t="s">
        <v>17</v>
      </c>
      <c r="C43" s="25">
        <v>0.01</v>
      </c>
      <c r="D43" s="23"/>
      <c r="E43" s="22"/>
      <c r="F43" s="178">
        <f>C43*F35</f>
        <v>0</v>
      </c>
    </row>
    <row r="44" spans="1:6" ht="15.75" x14ac:dyDescent="0.25">
      <c r="A44" s="165"/>
      <c r="B44" s="21" t="s">
        <v>6</v>
      </c>
      <c r="C44" s="25">
        <v>0.01</v>
      </c>
      <c r="D44" s="23"/>
      <c r="E44" s="22"/>
      <c r="F44" s="178">
        <f>C44*F35</f>
        <v>0</v>
      </c>
    </row>
    <row r="45" spans="1:6" ht="15.75" x14ac:dyDescent="0.25">
      <c r="A45" s="165"/>
      <c r="B45" s="21" t="s">
        <v>41</v>
      </c>
      <c r="C45" s="25">
        <v>1E-3</v>
      </c>
      <c r="D45" s="23"/>
      <c r="E45" s="22"/>
      <c r="F45" s="178">
        <f>C45*F35</f>
        <v>0</v>
      </c>
    </row>
    <row r="46" spans="1:6" ht="15.75" x14ac:dyDescent="0.25">
      <c r="A46" s="165"/>
      <c r="B46" s="21" t="s">
        <v>19</v>
      </c>
      <c r="C46" s="25">
        <v>0.05</v>
      </c>
      <c r="D46" s="23"/>
      <c r="E46" s="22"/>
      <c r="F46" s="178">
        <f>C46*F35</f>
        <v>0</v>
      </c>
    </row>
    <row r="47" spans="1:6" ht="15.75" x14ac:dyDescent="0.25">
      <c r="A47" s="165"/>
      <c r="B47" s="21" t="s">
        <v>25</v>
      </c>
      <c r="C47" s="25">
        <v>0.18</v>
      </c>
      <c r="D47" s="23"/>
      <c r="E47" s="22"/>
      <c r="F47" s="178">
        <f>C47*F40</f>
        <v>0</v>
      </c>
    </row>
    <row r="48" spans="1:6" ht="15.75" x14ac:dyDescent="0.25">
      <c r="A48" s="165"/>
      <c r="B48" s="26"/>
      <c r="C48" s="25"/>
      <c r="D48" s="23"/>
      <c r="E48" s="22"/>
      <c r="F48" s="178"/>
    </row>
    <row r="49" spans="1:11" s="8" customFormat="1" ht="16.5" thickBot="1" x14ac:dyDescent="0.3">
      <c r="A49" s="165"/>
      <c r="B49" s="26" t="s">
        <v>13</v>
      </c>
      <c r="C49" s="25"/>
      <c r="D49" s="23"/>
      <c r="E49" s="22"/>
      <c r="F49" s="178">
        <f>SUM(F40:F48)</f>
        <v>0</v>
      </c>
    </row>
    <row r="50" spans="1:11" s="9" customFormat="1" ht="16.5" thickTop="1" x14ac:dyDescent="0.25">
      <c r="A50" s="165"/>
      <c r="B50" s="27"/>
      <c r="C50" s="25"/>
      <c r="D50" s="23"/>
      <c r="E50" s="22"/>
      <c r="F50" s="178"/>
    </row>
    <row r="51" spans="1:11" ht="15.75" x14ac:dyDescent="0.25">
      <c r="A51" s="165"/>
      <c r="B51" s="26" t="s">
        <v>7</v>
      </c>
      <c r="C51" s="25"/>
      <c r="D51" s="23"/>
      <c r="E51" s="22"/>
      <c r="F51" s="178">
        <f>F35+F49</f>
        <v>0</v>
      </c>
    </row>
    <row r="52" spans="1:11" ht="16.5" thickBot="1" x14ac:dyDescent="0.3">
      <c r="A52" s="212"/>
      <c r="B52" s="213"/>
      <c r="C52" s="214"/>
      <c r="D52" s="244"/>
      <c r="E52" s="215"/>
      <c r="F52" s="183"/>
    </row>
    <row r="53" spans="1:11" ht="16.5" thickBot="1" x14ac:dyDescent="0.3">
      <c r="A53" s="278" t="s">
        <v>14</v>
      </c>
      <c r="B53" s="279"/>
      <c r="C53" s="216"/>
      <c r="D53" s="245"/>
      <c r="E53" s="217"/>
      <c r="F53" s="184">
        <f>F51+F37</f>
        <v>0</v>
      </c>
      <c r="G53" s="8"/>
      <c r="H53" s="8"/>
      <c r="I53" s="8"/>
      <c r="J53" s="8"/>
      <c r="K53" s="8"/>
    </row>
    <row r="54" spans="1:11" ht="15.75" thickTop="1" x14ac:dyDescent="0.25">
      <c r="A54" s="227" t="s">
        <v>146</v>
      </c>
      <c r="B54" s="166" t="s">
        <v>147</v>
      </c>
      <c r="C54" s="167"/>
      <c r="D54" s="246"/>
      <c r="E54" s="167"/>
      <c r="F54" s="230"/>
      <c r="G54" s="9"/>
      <c r="H54" s="9"/>
      <c r="I54" s="9"/>
      <c r="J54" s="9"/>
      <c r="K54" s="9"/>
    </row>
    <row r="55" spans="1:11" x14ac:dyDescent="0.25">
      <c r="A55" s="227" t="s">
        <v>35</v>
      </c>
      <c r="B55" s="166" t="s">
        <v>129</v>
      </c>
      <c r="C55" s="167"/>
      <c r="D55" s="246"/>
      <c r="E55" s="167"/>
      <c r="F55" s="230"/>
    </row>
    <row r="56" spans="1:11" x14ac:dyDescent="0.25">
      <c r="A56" s="274" t="s">
        <v>130</v>
      </c>
      <c r="B56" s="272"/>
      <c r="C56" s="168"/>
      <c r="D56" s="241"/>
      <c r="E56" s="168" t="s">
        <v>131</v>
      </c>
      <c r="F56" s="231"/>
    </row>
    <row r="57" spans="1:11" x14ac:dyDescent="0.25">
      <c r="A57" s="228"/>
      <c r="B57" s="229"/>
      <c r="C57" s="229"/>
      <c r="D57" s="241"/>
      <c r="E57" s="229"/>
      <c r="F57" s="231"/>
    </row>
    <row r="58" spans="1:11" x14ac:dyDescent="0.25">
      <c r="A58" s="270" t="s">
        <v>148</v>
      </c>
      <c r="B58" s="271"/>
      <c r="C58" s="268" t="s">
        <v>148</v>
      </c>
      <c r="D58" s="268"/>
      <c r="E58" s="268"/>
      <c r="F58" s="269"/>
    </row>
    <row r="59" spans="1:11" ht="15.75" customHeight="1" x14ac:dyDescent="0.25">
      <c r="A59" s="266" t="s">
        <v>149</v>
      </c>
      <c r="B59" s="267"/>
      <c r="C59" s="268" t="s">
        <v>150</v>
      </c>
      <c r="D59" s="268"/>
      <c r="E59" s="268"/>
      <c r="F59" s="269"/>
    </row>
    <row r="60" spans="1:11" x14ac:dyDescent="0.25">
      <c r="A60" s="270" t="s">
        <v>151</v>
      </c>
      <c r="B60" s="271"/>
      <c r="C60" s="272" t="s">
        <v>152</v>
      </c>
      <c r="D60" s="272"/>
      <c r="E60" s="272"/>
      <c r="F60" s="273"/>
    </row>
    <row r="61" spans="1:11" ht="21" thickBot="1" x14ac:dyDescent="0.35">
      <c r="A61" s="179"/>
      <c r="B61" s="180"/>
      <c r="C61" s="180"/>
      <c r="D61" s="180"/>
      <c r="E61" s="180"/>
      <c r="F61" s="181"/>
    </row>
    <row r="62" spans="1:11" x14ac:dyDescent="0.25">
      <c r="A62"/>
      <c r="B62"/>
      <c r="C62"/>
      <c r="D62" s="242"/>
      <c r="E62"/>
      <c r="F62"/>
    </row>
  </sheetData>
  <mergeCells count="16">
    <mergeCell ref="A35:E35"/>
    <mergeCell ref="A53:B53"/>
    <mergeCell ref="A59:B59"/>
    <mergeCell ref="C59:F59"/>
    <mergeCell ref="A60:B60"/>
    <mergeCell ref="C60:F60"/>
    <mergeCell ref="A56:B56"/>
    <mergeCell ref="A58:B58"/>
    <mergeCell ref="C58:F58"/>
    <mergeCell ref="A2:F2"/>
    <mergeCell ref="A3:F3"/>
    <mergeCell ref="A4:F4"/>
    <mergeCell ref="A7:F7"/>
    <mergeCell ref="A6:C6"/>
    <mergeCell ref="D6:E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28" t="s">
        <v>43</v>
      </c>
      <c r="C3" s="29"/>
      <c r="D3" s="30"/>
      <c r="E3" s="31"/>
      <c r="F3" s="32"/>
    </row>
    <row r="4" spans="2:7" ht="16.5" thickTop="1" x14ac:dyDescent="0.25">
      <c r="B4" s="33" t="s">
        <v>44</v>
      </c>
      <c r="C4" s="34" t="s">
        <v>2</v>
      </c>
      <c r="D4" s="33" t="s">
        <v>1</v>
      </c>
      <c r="E4" s="35" t="s">
        <v>45</v>
      </c>
      <c r="F4" s="36" t="s">
        <v>46</v>
      </c>
    </row>
    <row r="5" spans="2:7" ht="15.75" x14ac:dyDescent="0.25">
      <c r="B5" s="37" t="s">
        <v>47</v>
      </c>
      <c r="C5" s="38">
        <v>1</v>
      </c>
      <c r="D5" s="39" t="s">
        <v>48</v>
      </c>
      <c r="E5" s="40">
        <f>E6*2</f>
        <v>1318</v>
      </c>
      <c r="F5" s="41">
        <f>ROUND(C5*E5,2)</f>
        <v>1318</v>
      </c>
    </row>
    <row r="6" spans="2:7" ht="15.75" x14ac:dyDescent="0.25">
      <c r="B6" s="42" t="s">
        <v>49</v>
      </c>
      <c r="C6" s="38">
        <v>1</v>
      </c>
      <c r="D6" s="43" t="s">
        <v>48</v>
      </c>
      <c r="E6" s="40">
        <v>659</v>
      </c>
      <c r="F6" s="41">
        <f>ROUND(C6*E6,2)</f>
        <v>659</v>
      </c>
    </row>
    <row r="7" spans="2:7" ht="15.75" x14ac:dyDescent="0.25">
      <c r="B7" s="37"/>
      <c r="C7" s="38"/>
      <c r="D7" s="39"/>
      <c r="E7" s="44"/>
      <c r="F7" s="45"/>
    </row>
    <row r="8" spans="2:7" ht="15.75" x14ac:dyDescent="0.25">
      <c r="B8" s="46" t="s">
        <v>50</v>
      </c>
      <c r="C8" s="47"/>
      <c r="D8" s="48"/>
      <c r="E8" s="49"/>
      <c r="F8" s="50">
        <f>SUM(F5:F7)</f>
        <v>1977</v>
      </c>
    </row>
    <row r="9" spans="2:7" ht="15.75" x14ac:dyDescent="0.25">
      <c r="B9" s="42" t="s">
        <v>51</v>
      </c>
      <c r="C9" s="38">
        <v>6.5</v>
      </c>
      <c r="D9" s="39" t="s">
        <v>52</v>
      </c>
      <c r="E9" s="40">
        <f>+F8</f>
        <v>1977</v>
      </c>
      <c r="F9" s="51">
        <f>+E9/C9</f>
        <v>304.15384615384613</v>
      </c>
    </row>
    <row r="10" spans="2:7" ht="15.75" x14ac:dyDescent="0.25">
      <c r="B10" s="37" t="s">
        <v>53</v>
      </c>
      <c r="C10" s="38"/>
      <c r="D10" s="39"/>
      <c r="E10" s="44"/>
      <c r="F10" s="51">
        <f>0.1*F9</f>
        <v>30.415384615384614</v>
      </c>
    </row>
    <row r="11" spans="2:7" ht="16.5" thickBot="1" x14ac:dyDescent="0.3">
      <c r="B11" s="52"/>
      <c r="C11" s="53"/>
      <c r="D11" s="54"/>
      <c r="E11" s="43"/>
      <c r="F11" s="55"/>
    </row>
    <row r="12" spans="2:7" ht="17.25" thickTop="1" thickBot="1" x14ac:dyDescent="0.3">
      <c r="B12" s="56" t="s">
        <v>54</v>
      </c>
      <c r="C12" s="57"/>
      <c r="D12" s="58"/>
      <c r="E12" s="59"/>
      <c r="F12" s="60">
        <f>SUM(F9:F10)</f>
        <v>334.56923076923073</v>
      </c>
    </row>
    <row r="13" spans="2:7" ht="15.75" thickTop="1" x14ac:dyDescent="0.25"/>
    <row r="14" spans="2:7" ht="15.75" x14ac:dyDescent="0.25">
      <c r="B14" s="61"/>
      <c r="C14" s="28" t="s">
        <v>55</v>
      </c>
      <c r="D14" s="62"/>
      <c r="E14" s="30"/>
      <c r="F14" s="63"/>
      <c r="G14" s="32"/>
    </row>
    <row r="15" spans="2:7" ht="15.75" x14ac:dyDescent="0.25">
      <c r="B15" s="64"/>
      <c r="C15" s="37" t="s">
        <v>56</v>
      </c>
      <c r="D15" s="38">
        <v>0.1</v>
      </c>
      <c r="E15" s="39" t="s">
        <v>57</v>
      </c>
      <c r="F15" s="40">
        <v>659</v>
      </c>
      <c r="G15" s="41">
        <f>+F15*D15</f>
        <v>65.900000000000006</v>
      </c>
    </row>
    <row r="16" spans="2:7" ht="15.75" x14ac:dyDescent="0.25">
      <c r="B16" s="64"/>
      <c r="C16" s="37" t="s">
        <v>58</v>
      </c>
      <c r="D16" s="38">
        <v>0.05</v>
      </c>
      <c r="E16" s="39" t="s">
        <v>59</v>
      </c>
      <c r="F16" s="40">
        <f>SUM(G15:G15)</f>
        <v>65.900000000000006</v>
      </c>
      <c r="G16" s="41">
        <f>+F16*D16</f>
        <v>3.2950000000000004</v>
      </c>
    </row>
    <row r="17" spans="2:7" ht="16.5" thickBot="1" x14ac:dyDescent="0.3">
      <c r="B17" s="64"/>
      <c r="C17" s="37" t="s">
        <v>60</v>
      </c>
      <c r="D17" s="38">
        <v>0.1</v>
      </c>
      <c r="E17" s="39" t="s">
        <v>61</v>
      </c>
      <c r="F17" s="40">
        <v>1126.7</v>
      </c>
      <c r="G17" s="41">
        <f>+F17*D17</f>
        <v>112.67000000000002</v>
      </c>
    </row>
    <row r="18" spans="2:7" ht="17.25" thickTop="1" thickBot="1" x14ac:dyDescent="0.3">
      <c r="B18" s="280" t="s">
        <v>62</v>
      </c>
      <c r="C18" s="281"/>
      <c r="D18" s="281"/>
      <c r="E18" s="281"/>
      <c r="F18" s="281"/>
      <c r="G18" s="60">
        <f>SUM(G15:G17)</f>
        <v>181.86500000000001</v>
      </c>
    </row>
    <row r="19" spans="2:7" ht="15.75" thickTop="1" x14ac:dyDescent="0.25"/>
    <row r="20" spans="2:7" ht="15.75" x14ac:dyDescent="0.25">
      <c r="B20" s="61"/>
      <c r="C20" s="28" t="s">
        <v>63</v>
      </c>
      <c r="D20" s="62"/>
      <c r="E20" s="30"/>
      <c r="F20" s="63"/>
      <c r="G20" s="32"/>
    </row>
    <row r="21" spans="2:7" ht="15.75" x14ac:dyDescent="0.25">
      <c r="B21" s="64"/>
      <c r="C21" s="37" t="s">
        <v>64</v>
      </c>
      <c r="D21" s="38">
        <v>1.1000000000000001</v>
      </c>
      <c r="E21" s="39" t="s">
        <v>65</v>
      </c>
      <c r="F21" s="40">
        <v>338</v>
      </c>
      <c r="G21" s="41">
        <f>F21*D21</f>
        <v>371.8</v>
      </c>
    </row>
    <row r="22" spans="2:7" ht="15.75" x14ac:dyDescent="0.25">
      <c r="B22" s="64"/>
      <c r="C22" s="37" t="s">
        <v>56</v>
      </c>
      <c r="D22" s="38">
        <v>0.1</v>
      </c>
      <c r="E22" s="39" t="s">
        <v>57</v>
      </c>
      <c r="F22" s="40">
        <v>659</v>
      </c>
      <c r="G22" s="41">
        <f>+F22*D22</f>
        <v>65.900000000000006</v>
      </c>
    </row>
    <row r="23" spans="2:7" ht="15.75" x14ac:dyDescent="0.25">
      <c r="B23" s="64"/>
      <c r="C23" s="37" t="s">
        <v>58</v>
      </c>
      <c r="D23" s="38">
        <v>0.01</v>
      </c>
      <c r="E23" s="39" t="s">
        <v>59</v>
      </c>
      <c r="F23" s="40">
        <f>SUM(G21:G22)</f>
        <v>437.70000000000005</v>
      </c>
      <c r="G23" s="41">
        <f>+F23*D23</f>
        <v>4.3770000000000007</v>
      </c>
    </row>
    <row r="24" spans="2:7" ht="16.5" thickBot="1" x14ac:dyDescent="0.3">
      <c r="B24" s="64"/>
      <c r="C24" s="37" t="s">
        <v>60</v>
      </c>
      <c r="D24" s="38">
        <v>0.1</v>
      </c>
      <c r="E24" s="39" t="s">
        <v>61</v>
      </c>
      <c r="F24" s="40">
        <v>1205.7</v>
      </c>
      <c r="G24" s="41">
        <f>+F24*D24</f>
        <v>120.57000000000001</v>
      </c>
    </row>
    <row r="25" spans="2:7" ht="17.25" thickTop="1" thickBot="1" x14ac:dyDescent="0.3">
      <c r="B25" s="280" t="s">
        <v>62</v>
      </c>
      <c r="C25" s="281"/>
      <c r="D25" s="281"/>
      <c r="E25" s="281"/>
      <c r="F25" s="281"/>
      <c r="G25" s="60">
        <f>SUM(G21:G24)</f>
        <v>562.64700000000005</v>
      </c>
    </row>
    <row r="26" spans="2:7" ht="15.75" thickTop="1" x14ac:dyDescent="0.25"/>
    <row r="27" spans="2:7" ht="16.5" thickBot="1" x14ac:dyDescent="0.3">
      <c r="B27" s="65"/>
      <c r="C27" s="66" t="s">
        <v>66</v>
      </c>
      <c r="D27" s="67"/>
      <c r="E27" s="68"/>
      <c r="F27" s="69"/>
      <c r="G27" s="70"/>
    </row>
    <row r="28" spans="2:7" ht="16.5" thickTop="1" x14ac:dyDescent="0.25">
      <c r="B28" s="71" t="s">
        <v>67</v>
      </c>
      <c r="C28" s="72" t="s">
        <v>44</v>
      </c>
      <c r="D28" s="73" t="s">
        <v>2</v>
      </c>
      <c r="E28" s="72" t="s">
        <v>1</v>
      </c>
      <c r="F28" s="74" t="s">
        <v>45</v>
      </c>
      <c r="G28" s="75" t="s">
        <v>46</v>
      </c>
    </row>
    <row r="29" spans="2:7" ht="15.75" x14ac:dyDescent="0.25">
      <c r="B29" s="76" t="s">
        <v>68</v>
      </c>
      <c r="C29" s="77" t="s">
        <v>69</v>
      </c>
      <c r="D29" s="78">
        <v>60</v>
      </c>
      <c r="E29" s="79" t="s">
        <v>70</v>
      </c>
      <c r="F29" s="80">
        <v>3</v>
      </c>
      <c r="G29" s="81">
        <f>+F29*D29</f>
        <v>180</v>
      </c>
    </row>
    <row r="30" spans="2:7" ht="15.75" x14ac:dyDescent="0.25">
      <c r="B30" s="76" t="s">
        <v>71</v>
      </c>
      <c r="C30" s="77" t="s">
        <v>72</v>
      </c>
      <c r="D30" s="78">
        <v>9</v>
      </c>
      <c r="E30" s="82" t="s">
        <v>73</v>
      </c>
      <c r="F30" s="80">
        <v>398.31</v>
      </c>
      <c r="G30" s="81">
        <f>+F30*D30</f>
        <v>3584.79</v>
      </c>
    </row>
    <row r="31" spans="2:7" ht="15.75" x14ac:dyDescent="0.25">
      <c r="B31" s="83" t="s">
        <v>74</v>
      </c>
      <c r="C31" s="77" t="s">
        <v>75</v>
      </c>
      <c r="D31" s="78">
        <v>0.56999999999999995</v>
      </c>
      <c r="E31" s="79" t="s">
        <v>76</v>
      </c>
      <c r="F31" s="80">
        <v>1186.44</v>
      </c>
      <c r="G31" s="81">
        <f>+F31*D31</f>
        <v>676.27080000000001</v>
      </c>
    </row>
    <row r="32" spans="2:7" ht="15.75" x14ac:dyDescent="0.25">
      <c r="B32" s="83" t="s">
        <v>77</v>
      </c>
      <c r="C32" s="77" t="s">
        <v>78</v>
      </c>
      <c r="D32" s="78">
        <v>0.53</v>
      </c>
      <c r="E32" s="79" t="s">
        <v>76</v>
      </c>
      <c r="F32" s="80">
        <v>1144.47</v>
      </c>
      <c r="G32" s="81">
        <f>+F32*D32</f>
        <v>606.56910000000005</v>
      </c>
    </row>
    <row r="33" spans="2:7" ht="15.75" x14ac:dyDescent="0.25">
      <c r="B33" s="76" t="s">
        <v>79</v>
      </c>
      <c r="C33" s="77" t="s">
        <v>80</v>
      </c>
      <c r="D33" s="78">
        <v>1</v>
      </c>
      <c r="E33" s="79" t="s">
        <v>76</v>
      </c>
      <c r="F33" s="80">
        <f>F23</f>
        <v>437.70000000000005</v>
      </c>
      <c r="G33" s="81">
        <f>+F33*D33</f>
        <v>437.70000000000005</v>
      </c>
    </row>
    <row r="34" spans="2:7" ht="16.5" thickBot="1" x14ac:dyDescent="0.3">
      <c r="B34" s="84"/>
      <c r="C34" s="85"/>
      <c r="D34" s="86"/>
      <c r="E34" s="87"/>
      <c r="F34" s="88"/>
      <c r="G34" s="89"/>
    </row>
    <row r="35" spans="2:7" ht="17.25" thickTop="1" thickBot="1" x14ac:dyDescent="0.3">
      <c r="B35" s="90"/>
      <c r="C35" s="56" t="s">
        <v>54</v>
      </c>
      <c r="D35" s="57"/>
      <c r="E35" s="58"/>
      <c r="F35" s="59"/>
      <c r="G35" s="60">
        <f>SUM(G29:G34)</f>
        <v>5485.3298999999997</v>
      </c>
    </row>
    <row r="36" spans="2:7" ht="15.75" thickTop="1" x14ac:dyDescent="0.25"/>
    <row r="37" spans="2:7" ht="16.5" thickBot="1" x14ac:dyDescent="0.3">
      <c r="B37" s="282" t="s">
        <v>82</v>
      </c>
      <c r="C37" s="282"/>
      <c r="D37" s="282"/>
      <c r="E37" s="282"/>
      <c r="F37" s="282"/>
      <c r="G37" s="282"/>
    </row>
    <row r="38" spans="2:7" ht="16.5" thickTop="1" x14ac:dyDescent="0.25">
      <c r="B38" s="91"/>
      <c r="C38" s="91" t="s">
        <v>44</v>
      </c>
      <c r="D38" s="92" t="s">
        <v>2</v>
      </c>
      <c r="E38" s="93" t="s">
        <v>1</v>
      </c>
      <c r="F38" s="94" t="s">
        <v>45</v>
      </c>
      <c r="G38" s="95" t="s">
        <v>46</v>
      </c>
    </row>
    <row r="39" spans="2:7" ht="15.75" x14ac:dyDescent="0.25">
      <c r="B39" s="96"/>
      <c r="C39" s="97" t="s">
        <v>83</v>
      </c>
      <c r="D39" s="98">
        <v>2</v>
      </c>
      <c r="E39" s="98" t="s">
        <v>84</v>
      </c>
      <c r="F39" s="99">
        <v>398.31</v>
      </c>
      <c r="G39" s="100">
        <f>SUM(F39*D39)</f>
        <v>796.62</v>
      </c>
    </row>
    <row r="40" spans="2:7" ht="15.75" x14ac:dyDescent="0.25">
      <c r="B40" s="96"/>
      <c r="C40" s="97" t="s">
        <v>85</v>
      </c>
      <c r="D40" s="98">
        <v>1</v>
      </c>
      <c r="E40" s="98" t="s">
        <v>81</v>
      </c>
      <c r="F40" s="98">
        <v>800</v>
      </c>
      <c r="G40" s="100">
        <f>SUM(F40*D40)</f>
        <v>800</v>
      </c>
    </row>
    <row r="41" spans="2:7" ht="15.75" x14ac:dyDescent="0.25">
      <c r="B41" s="96"/>
      <c r="C41" s="97" t="s">
        <v>86</v>
      </c>
      <c r="D41" s="98"/>
      <c r="E41" s="98"/>
      <c r="F41" s="98"/>
      <c r="G41" s="100">
        <v>20</v>
      </c>
    </row>
    <row r="42" spans="2:7" ht="15.75" x14ac:dyDescent="0.25">
      <c r="B42" s="96"/>
      <c r="C42" s="97"/>
      <c r="D42" s="98"/>
      <c r="E42" s="98"/>
      <c r="F42" s="98" t="s">
        <v>62</v>
      </c>
      <c r="G42" s="101">
        <f>SUM(G39:G41)</f>
        <v>1616.62</v>
      </c>
    </row>
    <row r="43" spans="2:7" ht="15.75" x14ac:dyDescent="0.25">
      <c r="B43" s="96"/>
      <c r="C43" s="97" t="s">
        <v>87</v>
      </c>
      <c r="D43" s="98">
        <v>1</v>
      </c>
      <c r="E43" s="98" t="s">
        <v>81</v>
      </c>
      <c r="F43" s="98">
        <v>762.61</v>
      </c>
      <c r="G43" s="100">
        <f>D43*F43</f>
        <v>762.61</v>
      </c>
    </row>
    <row r="44" spans="2:7" ht="15.75" x14ac:dyDescent="0.25">
      <c r="B44" s="96"/>
      <c r="C44" s="97" t="s">
        <v>88</v>
      </c>
      <c r="D44" s="98"/>
      <c r="E44" s="98"/>
      <c r="F44" s="98"/>
      <c r="G44" s="100"/>
    </row>
    <row r="45" spans="2:7" ht="15.75" x14ac:dyDescent="0.25">
      <c r="B45" s="96"/>
      <c r="C45" s="97" t="s">
        <v>89</v>
      </c>
      <c r="D45" s="98"/>
      <c r="E45" s="98"/>
      <c r="F45" s="98"/>
      <c r="G45" s="102">
        <f>G42*0.2</f>
        <v>323.32400000000001</v>
      </c>
    </row>
    <row r="46" spans="2:7" ht="15.75" x14ac:dyDescent="0.25">
      <c r="B46" s="96"/>
      <c r="C46" s="97" t="s">
        <v>90</v>
      </c>
      <c r="D46" s="98"/>
      <c r="E46" s="98"/>
      <c r="F46" s="98"/>
      <c r="G46" s="100">
        <f>G43*0.5</f>
        <v>381.30500000000001</v>
      </c>
    </row>
    <row r="47" spans="2:7" ht="16.5" thickBot="1" x14ac:dyDescent="0.3">
      <c r="B47" s="96"/>
      <c r="C47" s="97" t="s">
        <v>91</v>
      </c>
      <c r="D47" s="98"/>
      <c r="E47" s="98"/>
      <c r="F47" s="98"/>
      <c r="G47" s="100">
        <v>150</v>
      </c>
    </row>
    <row r="48" spans="2:7" ht="17.25" thickTop="1" thickBot="1" x14ac:dyDescent="0.3">
      <c r="B48" s="103"/>
      <c r="C48" s="104"/>
      <c r="D48" s="105"/>
      <c r="E48" s="105"/>
      <c r="F48" s="106" t="s">
        <v>92</v>
      </c>
      <c r="G48" s="107">
        <f>SUM(G45:G47)</f>
        <v>854.62900000000002</v>
      </c>
    </row>
    <row r="49" spans="2:8" ht="17.25" thickTop="1" thickBot="1" x14ac:dyDescent="0.3">
      <c r="B49" s="56"/>
      <c r="C49" s="56" t="s">
        <v>93</v>
      </c>
      <c r="D49" s="56"/>
      <c r="E49" s="56"/>
      <c r="F49" s="56"/>
      <c r="G49" s="109">
        <f>G48+G42</f>
        <v>2471.2489999999998</v>
      </c>
    </row>
    <row r="50" spans="2:8" ht="15.75" thickTop="1" x14ac:dyDescent="0.25"/>
    <row r="52" spans="2:8" ht="15.75" x14ac:dyDescent="0.25">
      <c r="B52" s="129">
        <v>20</v>
      </c>
      <c r="C52" s="129" t="s">
        <v>94</v>
      </c>
      <c r="D52" s="129"/>
      <c r="E52" s="129"/>
      <c r="F52" s="129"/>
      <c r="G52" s="129"/>
      <c r="H52" s="108"/>
    </row>
    <row r="53" spans="2:8" ht="15.75" x14ac:dyDescent="0.25">
      <c r="B53" s="128" t="s">
        <v>67</v>
      </c>
      <c r="C53" s="91" t="s">
        <v>44</v>
      </c>
      <c r="D53" s="110" t="s">
        <v>2</v>
      </c>
      <c r="E53" s="111" t="s">
        <v>1</v>
      </c>
      <c r="F53" s="112" t="s">
        <v>45</v>
      </c>
      <c r="G53" s="113" t="s">
        <v>46</v>
      </c>
    </row>
    <row r="54" spans="2:8" ht="15.75" x14ac:dyDescent="0.25">
      <c r="B54" s="114"/>
      <c r="C54" s="115"/>
      <c r="D54" s="116"/>
      <c r="E54" s="117"/>
      <c r="F54" s="116"/>
      <c r="G54" s="118"/>
    </row>
    <row r="55" spans="2:8" ht="15.75" x14ac:dyDescent="0.25">
      <c r="B55" s="119" t="s">
        <v>68</v>
      </c>
      <c r="C55" s="120" t="s">
        <v>95</v>
      </c>
      <c r="D55" s="116">
        <v>0.12</v>
      </c>
      <c r="E55" s="117" t="s">
        <v>15</v>
      </c>
      <c r="F55" s="116">
        <v>5508.47</v>
      </c>
      <c r="G55" s="118">
        <f>ROUND(F55*D55,2)</f>
        <v>661.02</v>
      </c>
    </row>
    <row r="56" spans="2:8" ht="15.75" x14ac:dyDescent="0.25">
      <c r="B56" s="119" t="s">
        <v>71</v>
      </c>
      <c r="C56" s="121" t="s">
        <v>96</v>
      </c>
      <c r="D56" s="116">
        <v>1</v>
      </c>
      <c r="E56" s="117" t="s">
        <v>8</v>
      </c>
      <c r="F56" s="116">
        <v>40</v>
      </c>
      <c r="G56" s="118">
        <f>ROUND(F56*D56,2)</f>
        <v>40</v>
      </c>
    </row>
    <row r="57" spans="2:8" ht="15.75" x14ac:dyDescent="0.25">
      <c r="B57" s="119" t="s">
        <v>74</v>
      </c>
      <c r="C57" s="121" t="s">
        <v>97</v>
      </c>
      <c r="D57" s="116">
        <v>1</v>
      </c>
      <c r="E57" s="117" t="s">
        <v>8</v>
      </c>
      <c r="F57" s="116">
        <v>130</v>
      </c>
      <c r="G57" s="118">
        <f>F57*D57</f>
        <v>130</v>
      </c>
    </row>
    <row r="58" spans="2:8" ht="16.5" thickBot="1" x14ac:dyDescent="0.3">
      <c r="B58" s="122"/>
      <c r="C58" s="123"/>
      <c r="D58" s="124"/>
      <c r="E58" s="125"/>
      <c r="F58" s="126"/>
      <c r="G58" s="127"/>
    </row>
    <row r="59" spans="2:8" ht="17.25" thickTop="1" thickBot="1" x14ac:dyDescent="0.3">
      <c r="B59" s="56"/>
      <c r="C59" s="56" t="s">
        <v>98</v>
      </c>
      <c r="D59" s="56"/>
      <c r="E59" s="56"/>
      <c r="F59" s="56"/>
      <c r="G59" s="56">
        <f>SUM(G55:G58)</f>
        <v>831.02</v>
      </c>
    </row>
    <row r="60" spans="2:8" ht="15.75" thickTop="1" x14ac:dyDescent="0.25"/>
    <row r="61" spans="2:8" ht="16.5" thickBot="1" x14ac:dyDescent="0.3">
      <c r="B61" s="61"/>
      <c r="C61" s="28" t="s">
        <v>99</v>
      </c>
      <c r="D61" s="29"/>
      <c r="E61" s="30"/>
      <c r="F61" s="31"/>
      <c r="G61" s="32"/>
    </row>
    <row r="62" spans="2:8" ht="16.5" thickTop="1" x14ac:dyDescent="0.25">
      <c r="B62" s="130" t="s">
        <v>67</v>
      </c>
      <c r="C62" s="33" t="s">
        <v>44</v>
      </c>
      <c r="D62" s="34" t="s">
        <v>2</v>
      </c>
      <c r="E62" s="33" t="s">
        <v>1</v>
      </c>
      <c r="F62" s="35" t="s">
        <v>45</v>
      </c>
      <c r="G62" s="36" t="s">
        <v>46</v>
      </c>
    </row>
    <row r="63" spans="2:8" x14ac:dyDescent="0.25">
      <c r="B63" s="131">
        <v>2</v>
      </c>
      <c r="C63" s="132"/>
      <c r="D63" s="133"/>
      <c r="E63" s="133" t="s">
        <v>100</v>
      </c>
      <c r="F63" s="133" t="s">
        <v>101</v>
      </c>
      <c r="G63" s="134"/>
    </row>
    <row r="64" spans="2:8" x14ac:dyDescent="0.25">
      <c r="B64" s="135" t="s">
        <v>102</v>
      </c>
      <c r="C64" s="136" t="s">
        <v>103</v>
      </c>
      <c r="D64" s="137">
        <v>1</v>
      </c>
      <c r="E64" s="138" t="s">
        <v>84</v>
      </c>
      <c r="F64" s="144">
        <v>311.02</v>
      </c>
      <c r="G64" s="137">
        <f>D64*F64</f>
        <v>311.02</v>
      </c>
    </row>
    <row r="65" spans="2:9" x14ac:dyDescent="0.25">
      <c r="B65" s="135" t="s">
        <v>104</v>
      </c>
      <c r="C65" s="136" t="s">
        <v>105</v>
      </c>
      <c r="D65" s="137">
        <v>1.5</v>
      </c>
      <c r="E65" s="138" t="s">
        <v>106</v>
      </c>
      <c r="F65" s="143">
        <v>46.61</v>
      </c>
      <c r="G65" s="137">
        <f t="shared" ref="G65:G71" si="0">D65*F65</f>
        <v>69.914999999999992</v>
      </c>
    </row>
    <row r="66" spans="2:9" x14ac:dyDescent="0.25">
      <c r="B66" s="135" t="s">
        <v>107</v>
      </c>
      <c r="C66" s="136" t="s">
        <v>108</v>
      </c>
      <c r="D66" s="137">
        <v>30</v>
      </c>
      <c r="E66" s="138" t="s">
        <v>109</v>
      </c>
      <c r="F66" s="143">
        <v>110.17</v>
      </c>
      <c r="G66" s="137">
        <f t="shared" si="0"/>
        <v>3305.1</v>
      </c>
    </row>
    <row r="67" spans="2:9" x14ac:dyDescent="0.25">
      <c r="B67" s="135" t="s">
        <v>110</v>
      </c>
      <c r="C67" s="136" t="s">
        <v>111</v>
      </c>
      <c r="D67" s="137">
        <v>0.26</v>
      </c>
      <c r="E67" s="138" t="s">
        <v>112</v>
      </c>
      <c r="F67" s="143">
        <v>101.69</v>
      </c>
      <c r="G67" s="137">
        <f t="shared" si="0"/>
        <v>26.439399999999999</v>
      </c>
    </row>
    <row r="68" spans="2:9" x14ac:dyDescent="0.25">
      <c r="B68" s="135" t="s">
        <v>113</v>
      </c>
      <c r="C68" s="136" t="s">
        <v>114</v>
      </c>
      <c r="D68" s="137">
        <v>1</v>
      </c>
      <c r="E68" s="138" t="s">
        <v>115</v>
      </c>
      <c r="F68" s="143">
        <v>225</v>
      </c>
      <c r="G68" s="137">
        <f t="shared" si="0"/>
        <v>225</v>
      </c>
    </row>
    <row r="69" spans="2:9" x14ac:dyDescent="0.25">
      <c r="B69" s="135" t="s">
        <v>116</v>
      </c>
      <c r="C69" s="136" t="s">
        <v>117</v>
      </c>
      <c r="D69" s="137">
        <v>1</v>
      </c>
      <c r="E69" s="138" t="s">
        <v>48</v>
      </c>
      <c r="F69" s="143">
        <v>1255</v>
      </c>
      <c r="G69" s="137">
        <f t="shared" si="0"/>
        <v>1255</v>
      </c>
    </row>
    <row r="70" spans="2:9" x14ac:dyDescent="0.25">
      <c r="B70" s="135" t="s">
        <v>118</v>
      </c>
      <c r="C70" s="136" t="s">
        <v>119</v>
      </c>
      <c r="D70" s="137">
        <v>1</v>
      </c>
      <c r="E70" s="138" t="s">
        <v>48</v>
      </c>
      <c r="F70" s="143">
        <v>847</v>
      </c>
      <c r="G70" s="137">
        <f t="shared" si="0"/>
        <v>847</v>
      </c>
    </row>
    <row r="71" spans="2:9" x14ac:dyDescent="0.25">
      <c r="B71" s="135" t="s">
        <v>120</v>
      </c>
      <c r="C71" s="136" t="s">
        <v>121</v>
      </c>
      <c r="D71" s="137">
        <v>1</v>
      </c>
      <c r="E71" s="138" t="s">
        <v>48</v>
      </c>
      <c r="F71" s="143">
        <v>659</v>
      </c>
      <c r="G71" s="137">
        <f t="shared" si="0"/>
        <v>659</v>
      </c>
    </row>
    <row r="72" spans="2:9" ht="15.75" thickBot="1" x14ac:dyDescent="0.3">
      <c r="B72" s="139"/>
      <c r="C72" s="140"/>
      <c r="D72" s="141"/>
      <c r="E72" s="134"/>
      <c r="F72" s="134" t="s">
        <v>122</v>
      </c>
      <c r="G72" s="134">
        <f>SUM(G64:G71)</f>
        <v>6698.4744000000001</v>
      </c>
    </row>
    <row r="73" spans="2:9" ht="17.25" thickTop="1" thickBot="1" x14ac:dyDescent="0.3">
      <c r="B73" s="90"/>
      <c r="C73" s="281" t="s">
        <v>123</v>
      </c>
      <c r="D73" s="281"/>
      <c r="E73" s="281"/>
      <c r="F73" s="281"/>
      <c r="G73" s="142">
        <f>+G72/120</f>
        <v>55.820619999999998</v>
      </c>
    </row>
    <row r="74" spans="2:9" ht="15.75" thickTop="1" x14ac:dyDescent="0.25"/>
    <row r="75" spans="2:9" ht="16.5" thickBot="1" x14ac:dyDescent="0.3">
      <c r="B75" s="145" t="s">
        <v>124</v>
      </c>
      <c r="C75" s="146"/>
      <c r="D75" s="147"/>
      <c r="E75" s="146"/>
      <c r="F75" s="148"/>
    </row>
    <row r="76" spans="2:9" ht="16.5" thickTop="1" x14ac:dyDescent="0.25">
      <c r="B76" s="33" t="s">
        <v>44</v>
      </c>
      <c r="C76" s="34" t="s">
        <v>2</v>
      </c>
      <c r="D76" s="33" t="s">
        <v>1</v>
      </c>
      <c r="E76" s="35" t="s">
        <v>45</v>
      </c>
      <c r="F76" s="36" t="s">
        <v>46</v>
      </c>
    </row>
    <row r="77" spans="2:9" ht="15.75" x14ac:dyDescent="0.25">
      <c r="B77" s="37" t="s">
        <v>127</v>
      </c>
      <c r="C77" s="38">
        <v>1</v>
      </c>
      <c r="D77" s="39" t="s">
        <v>48</v>
      </c>
      <c r="E77" s="40">
        <v>9600</v>
      </c>
      <c r="F77" s="41">
        <f>ROUND(C77*E77,2)</f>
        <v>9600</v>
      </c>
    </row>
    <row r="78" spans="2:9" ht="16.5" thickBot="1" x14ac:dyDescent="0.3">
      <c r="B78" s="52" t="s">
        <v>125</v>
      </c>
      <c r="C78" s="38">
        <v>16</v>
      </c>
      <c r="D78" s="39" t="s">
        <v>81</v>
      </c>
      <c r="E78" s="40">
        <f>+F64</f>
        <v>311.02</v>
      </c>
      <c r="F78" s="41">
        <f>ROUND(C78*E78,2)</f>
        <v>4976.32</v>
      </c>
    </row>
    <row r="79" spans="2:9" ht="17.25" thickTop="1" thickBot="1" x14ac:dyDescent="0.3">
      <c r="B79" s="56" t="s">
        <v>126</v>
      </c>
      <c r="C79" s="57"/>
      <c r="D79" s="58"/>
      <c r="E79" s="59"/>
      <c r="F79" s="60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50">
        <v>1</v>
      </c>
      <c r="C82" s="151" t="s">
        <v>132</v>
      </c>
      <c r="D82" s="29"/>
      <c r="E82" s="30"/>
      <c r="F82" s="31"/>
      <c r="G82" s="32"/>
    </row>
    <row r="83" spans="2:7" ht="16.5" thickTop="1" x14ac:dyDescent="0.25">
      <c r="B83" s="130" t="s">
        <v>67</v>
      </c>
      <c r="C83" s="33" t="s">
        <v>44</v>
      </c>
      <c r="D83" s="34" t="s">
        <v>2</v>
      </c>
      <c r="E83" s="33" t="s">
        <v>1</v>
      </c>
      <c r="F83" s="35" t="s">
        <v>45</v>
      </c>
      <c r="G83" s="36" t="s">
        <v>46</v>
      </c>
    </row>
    <row r="84" spans="2:7" ht="15.75" x14ac:dyDescent="0.25">
      <c r="C84" s="37" t="s">
        <v>133</v>
      </c>
      <c r="D84" s="38">
        <v>7</v>
      </c>
      <c r="E84" s="39" t="s">
        <v>134</v>
      </c>
      <c r="F84" s="40">
        <v>103</v>
      </c>
      <c r="G84" s="41">
        <f>ROUND(D84*F84,2)</f>
        <v>721</v>
      </c>
    </row>
    <row r="85" spans="2:7" ht="15.75" x14ac:dyDescent="0.25">
      <c r="C85" s="37" t="s">
        <v>135</v>
      </c>
      <c r="D85" s="38">
        <v>14</v>
      </c>
      <c r="E85" s="39" t="s">
        <v>134</v>
      </c>
      <c r="F85" s="40">
        <v>145</v>
      </c>
      <c r="G85" s="41">
        <f t="shared" ref="G85:G91" si="1">ROUND(D85*F85,2)</f>
        <v>2030</v>
      </c>
    </row>
    <row r="86" spans="2:7" ht="15.75" x14ac:dyDescent="0.25">
      <c r="C86" s="37" t="s">
        <v>136</v>
      </c>
      <c r="D86" s="38">
        <v>16</v>
      </c>
      <c r="E86" s="39" t="s">
        <v>134</v>
      </c>
      <c r="F86" s="38">
        <v>127.12</v>
      </c>
      <c r="G86" s="41">
        <f t="shared" si="1"/>
        <v>2033.92</v>
      </c>
    </row>
    <row r="87" spans="2:7" ht="15.75" x14ac:dyDescent="0.25">
      <c r="C87" s="37" t="s">
        <v>137</v>
      </c>
      <c r="D87" s="38">
        <v>3</v>
      </c>
      <c r="E87" s="39" t="s">
        <v>134</v>
      </c>
      <c r="F87" s="40">
        <v>186.44</v>
      </c>
      <c r="G87" s="41">
        <f t="shared" si="1"/>
        <v>559.32000000000005</v>
      </c>
    </row>
    <row r="88" spans="2:7" ht="15.75" x14ac:dyDescent="0.25">
      <c r="C88" s="37" t="s">
        <v>138</v>
      </c>
      <c r="D88" s="38">
        <v>5</v>
      </c>
      <c r="E88" s="39" t="s">
        <v>139</v>
      </c>
      <c r="F88" s="40">
        <v>50.85</v>
      </c>
      <c r="G88" s="41">
        <f t="shared" si="1"/>
        <v>254.25</v>
      </c>
    </row>
    <row r="89" spans="2:7" ht="15.75" x14ac:dyDescent="0.25">
      <c r="C89" s="37" t="s">
        <v>140</v>
      </c>
      <c r="D89" s="38">
        <v>5</v>
      </c>
      <c r="E89" s="39" t="s">
        <v>139</v>
      </c>
      <c r="F89" s="40">
        <v>46.51</v>
      </c>
      <c r="G89" s="41">
        <f t="shared" si="1"/>
        <v>232.55</v>
      </c>
    </row>
    <row r="90" spans="2:7" ht="15.75" x14ac:dyDescent="0.25">
      <c r="C90" s="37" t="s">
        <v>97</v>
      </c>
      <c r="D90" s="38">
        <v>1</v>
      </c>
      <c r="E90" s="39" t="s">
        <v>16</v>
      </c>
      <c r="F90" s="40">
        <v>3000</v>
      </c>
      <c r="G90" s="41">
        <f t="shared" si="1"/>
        <v>3000</v>
      </c>
    </row>
    <row r="91" spans="2:7" ht="15.75" x14ac:dyDescent="0.25">
      <c r="C91" s="37" t="s">
        <v>141</v>
      </c>
      <c r="D91" s="38">
        <v>0.5</v>
      </c>
      <c r="E91" s="152" t="s">
        <v>142</v>
      </c>
      <c r="F91" s="40">
        <v>8000</v>
      </c>
      <c r="G91" s="41">
        <f t="shared" si="1"/>
        <v>4000</v>
      </c>
    </row>
    <row r="92" spans="2:7" ht="16.5" thickBot="1" x14ac:dyDescent="0.3">
      <c r="C92" s="37"/>
      <c r="D92" s="38"/>
      <c r="F92" s="40"/>
      <c r="G92" s="41"/>
    </row>
    <row r="93" spans="2:7" ht="17.25" thickTop="1" thickBot="1" x14ac:dyDescent="0.3">
      <c r="B93" s="90"/>
      <c r="C93" s="56" t="s">
        <v>143</v>
      </c>
      <c r="D93" s="57"/>
      <c r="E93" s="58"/>
      <c r="F93" s="59"/>
      <c r="G93" s="60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2023-02-23T12:43:48Z</dcterms:modified>
</cp:coreProperties>
</file>