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8_{13E9CFD1-42ED-4B9F-8C89-6201A0F2894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Hoja1!$A$1:$F$99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F67" i="1" l="1"/>
  <c r="F15" i="1"/>
  <c r="F14" i="1"/>
  <c r="F68" i="1" l="1"/>
  <c r="F59" i="1" l="1"/>
  <c r="F60" i="1" s="1"/>
  <c r="C55" i="1"/>
  <c r="F55" i="1" s="1"/>
  <c r="C54" i="1"/>
  <c r="F54" i="1" s="1"/>
  <c r="C37" i="1"/>
  <c r="C23" i="1"/>
  <c r="C30" i="1" s="1"/>
  <c r="C24" i="1"/>
  <c r="C29" i="1" s="1"/>
  <c r="C25" i="1"/>
  <c r="C36" i="1" s="1"/>
  <c r="F50" i="1"/>
  <c r="F51" i="1" s="1"/>
  <c r="F63" i="1"/>
  <c r="F64" i="1" s="1"/>
  <c r="C32" i="1" l="1"/>
  <c r="F56" i="1"/>
  <c r="C42" i="1"/>
  <c r="C41" i="1"/>
  <c r="F36" i="1"/>
  <c r="C19" i="1" l="1"/>
  <c r="F37" i="1" l="1"/>
  <c r="F32" i="1"/>
  <c r="F31" i="1"/>
  <c r="F30" i="1"/>
  <c r="F29" i="1"/>
  <c r="F25" i="1"/>
  <c r="F24" i="1"/>
  <c r="F23" i="1"/>
  <c r="F19" i="1"/>
  <c r="F42" i="1"/>
  <c r="F41" i="1"/>
  <c r="F46" i="1"/>
  <c r="F47" i="1" s="1"/>
  <c r="F20" i="1" l="1"/>
  <c r="F26" i="1"/>
  <c r="F38" i="1"/>
  <c r="F43" i="1"/>
  <c r="F33" i="1"/>
  <c r="F13" i="1"/>
  <c r="F12" i="1"/>
  <c r="F16" i="1" l="1"/>
  <c r="F71" i="1" s="1"/>
  <c r="F80" i="1" s="1"/>
  <c r="F74" i="1" l="1"/>
  <c r="F78" i="1" l="1"/>
  <c r="F76" i="1"/>
  <c r="F81" i="1"/>
  <c r="F79" i="1"/>
  <c r="F77" i="1"/>
  <c r="F82" i="1"/>
  <c r="F83" i="1" l="1"/>
  <c r="F85" i="1" s="1"/>
  <c r="F87" i="1" s="1"/>
  <c r="F90" i="1" s="1"/>
  <c r="F7" i="1" s="1"/>
</calcChain>
</file>

<file path=xl/sharedStrings.xml><?xml version="1.0" encoding="utf-8"?>
<sst xmlns="http://schemas.openxmlformats.org/spreadsheetml/2006/main" count="112" uniqueCount="91">
  <si>
    <t xml:space="preserve">AYUNTAMIENTO MUNICIPAL  </t>
  </si>
  <si>
    <t>SAN CRISTOBAL</t>
  </si>
  <si>
    <t>DIRECCION DE OBRAS PUBLICAS MUNICIPALES</t>
  </si>
  <si>
    <t>Monto Total RD$:</t>
  </si>
  <si>
    <t>No</t>
  </si>
  <si>
    <t>Descripcion</t>
  </si>
  <si>
    <t>Cantidad</t>
  </si>
  <si>
    <t>Unidad</t>
  </si>
  <si>
    <t>P.U. (RD$)</t>
  </si>
  <si>
    <t>Valor (RD$)</t>
  </si>
  <si>
    <t>SUB-TOTAL GASTOS DIRECTOS</t>
  </si>
  <si>
    <t>GASTOS INDIRECTOS:</t>
  </si>
  <si>
    <t>Dirección Técnica</t>
  </si>
  <si>
    <t>Gastos Administrativos</t>
  </si>
  <si>
    <t>Seguros, Pólizas y Fianzas</t>
  </si>
  <si>
    <t>Transporte de Materiales y Equipos</t>
  </si>
  <si>
    <t>Ley 6/86</t>
  </si>
  <si>
    <t>Supervisión</t>
  </si>
  <si>
    <t>ITBIS en base a Dirección Técnica</t>
  </si>
  <si>
    <t>SUB-TOTAL GASTOS INDIRECTOS</t>
  </si>
  <si>
    <t>SUB-TOTAL GENERAL</t>
  </si>
  <si>
    <t>IMPREVISTOS:</t>
  </si>
  <si>
    <t>Imprevistos</t>
  </si>
  <si>
    <t>TOTAL GENERAL</t>
  </si>
  <si>
    <t>M2</t>
  </si>
  <si>
    <t>Preliminares</t>
  </si>
  <si>
    <t xml:space="preserve"> </t>
  </si>
  <si>
    <t>PA</t>
  </si>
  <si>
    <t xml:space="preserve">Fumigación </t>
  </si>
  <si>
    <t>SUB-TOTAL 1</t>
  </si>
  <si>
    <t xml:space="preserve">Limpieza  </t>
  </si>
  <si>
    <t>Jardineria y Paisajismo</t>
  </si>
  <si>
    <t>Verjas de hierro</t>
  </si>
  <si>
    <t>Protectores de ventanas en hierro negro en barras 5/8"</t>
  </si>
  <si>
    <t>P2</t>
  </si>
  <si>
    <t>Protectores de puertas en hierro negro en barras 5/8"</t>
  </si>
  <si>
    <t>Ml</t>
  </si>
  <si>
    <t>Revestimiento en baños Ceramicas</t>
  </si>
  <si>
    <t>Pintura</t>
  </si>
  <si>
    <t>Pintura de exteior</t>
  </si>
  <si>
    <t>Pintura de interior</t>
  </si>
  <si>
    <t>Pintura la techo.</t>
  </si>
  <si>
    <t xml:space="preserve">Pañete </t>
  </si>
  <si>
    <t>Cantos en columnas, vigas y dinteles.</t>
  </si>
  <si>
    <t>Fraguache con llana</t>
  </si>
  <si>
    <t>Piso</t>
  </si>
  <si>
    <t>Revestimiento en baños</t>
  </si>
  <si>
    <t>Limpieza Final y Bote</t>
  </si>
  <si>
    <t>P.A</t>
  </si>
  <si>
    <t>Luminarias y accesorios</t>
  </si>
  <si>
    <t>Fecha 07-02-2023</t>
  </si>
  <si>
    <t>Ceramica 40x40 Mts</t>
  </si>
  <si>
    <t xml:space="preserve">Empañete maestrado -Interior </t>
  </si>
  <si>
    <t xml:space="preserve">Empañete maestrado -Exterior </t>
  </si>
  <si>
    <t>TERMINACION DE TECHOS</t>
  </si>
  <si>
    <t>Fino de techo</t>
  </si>
  <si>
    <t>Zabaleta de techo</t>
  </si>
  <si>
    <t>Terminacion en cocina</t>
  </si>
  <si>
    <t>Presupuesto Participativo</t>
  </si>
  <si>
    <t>Gabinetes y accesorios</t>
  </si>
  <si>
    <t>Sub-Total 5</t>
  </si>
  <si>
    <t>Sub-Total 6</t>
  </si>
  <si>
    <t>Sub-Total 7</t>
  </si>
  <si>
    <t>Sub-Total 9</t>
  </si>
  <si>
    <t>SUB-TOTAL 11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</si>
  <si>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</si>
  <si>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</si>
  <si>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</si>
  <si>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</si>
  <si>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</si>
  <si>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</si>
  <si>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</si>
  <si>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</si>
  <si>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</si>
  <si>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</si>
  <si>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</si>
  <si>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PISO HA E=0.10m MALLA ELECTROS. D2.3 15X15 PULIDO A MANO-HORMIGON 210KG/CM2 LIGADORA</t>
  </si>
  <si>
    <t>Pavimentacion de calle</t>
  </si>
  <si>
    <t>Sub-Total 2</t>
  </si>
  <si>
    <t>Sub-Total 3</t>
  </si>
  <si>
    <t>Sub-Total 4</t>
  </si>
  <si>
    <t>SUB-TOTAL 8</t>
  </si>
  <si>
    <t>SUB-TOTAL 10</t>
  </si>
  <si>
    <t>SUB-TOTAL 12</t>
  </si>
  <si>
    <t>Letrero Identificación de Obra</t>
  </si>
  <si>
    <t>P:A</t>
  </si>
  <si>
    <t>UBICACION  : Jeringa</t>
  </si>
  <si>
    <t>PRESUPUESTO :  Remozamiento de multiusos y pavimentacion</t>
  </si>
  <si>
    <t>Codia</t>
  </si>
  <si>
    <t>Letrero Identificación de Obra móviles a dos caras 4’X2’</t>
  </si>
  <si>
    <t>Cerámica importada 0.30x0.30m (baño)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</si>
</sst>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.00000"/>
    <numFmt numFmtId="166" formatCode="0.0"/>
    <numFmt numFmtId="167" formatCode="_-* #,##0.00\ _P_t_s_-;\-* #,##0.00\ _P_t_s_-;_-* &quot;-&quot;??\ _P_t_s_-;_-@_-"/>
    <numFmt numFmtId="168" formatCode="#,##0.00;[Red]#,##0.00"/>
    <numFmt numFmtId="169" formatCode="#,##0.0_);\(#,##0.0\)"/>
    <numFmt numFmtId="170" formatCode="#,##0.0;\-#,##0.0"/>
  </numFmts>
  <fonts count="1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CC"/>
      <name val="Times New Roman"/>
      <family val="1"/>
    </font>
    <font>
      <sz val="12"/>
      <name val="Times New Roman"/>
      <family val="1"/>
    </font>
    <font>
      <u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168">
    <xf numFmtId="0" fontId="0" fillId="0" borderId="0" xfId="0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2" fillId="4" borderId="27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left" vertical="top" wrapText="1"/>
    </xf>
    <xf numFmtId="3" fontId="2" fillId="0" borderId="24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top" wrapText="1"/>
    </xf>
    <xf numFmtId="170" fontId="2" fillId="0" borderId="35" xfId="0" applyNumberFormat="1" applyFont="1" applyBorder="1" applyAlignment="1">
      <alignment horizontal="center" vertical="top" wrapText="1"/>
    </xf>
    <xf numFmtId="169" fontId="2" fillId="0" borderId="36" xfId="0" applyNumberFormat="1" applyFont="1" applyBorder="1" applyAlignment="1">
      <alignment horizontal="center" vertical="top" wrapText="1"/>
    </xf>
    <xf numFmtId="169" fontId="2" fillId="0" borderId="23" xfId="0" applyNumberFormat="1" applyFont="1" applyBorder="1" applyAlignment="1">
      <alignment horizontal="center" vertical="top" wrapText="1"/>
    </xf>
    <xf numFmtId="170" fontId="2" fillId="0" borderId="23" xfId="0" applyNumberFormat="1" applyFont="1" applyBorder="1" applyAlignment="1">
      <alignment horizontal="center" vertical="top" wrapText="1"/>
    </xf>
    <xf numFmtId="3" fontId="2" fillId="0" borderId="31" xfId="0" applyNumberFormat="1" applyFont="1" applyBorder="1" applyAlignment="1">
      <alignment horizontal="center" vertical="top" wrapText="1"/>
    </xf>
    <xf numFmtId="164" fontId="2" fillId="0" borderId="37" xfId="1" applyFont="1" applyFill="1" applyBorder="1" applyAlignment="1">
      <alignment horizontal="center" vertical="center" wrapText="1"/>
    </xf>
    <xf numFmtId="164" fontId="2" fillId="0" borderId="37" xfId="1" applyFont="1" applyFill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164" fontId="2" fillId="0" borderId="37" xfId="1" applyFont="1" applyFill="1" applyBorder="1" applyAlignment="1">
      <alignment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2" fillId="0" borderId="39" xfId="1" applyFont="1" applyFill="1" applyBorder="1" applyAlignment="1">
      <alignment horizontal="center" vertical="center" wrapText="1"/>
    </xf>
    <xf numFmtId="166" fontId="2" fillId="0" borderId="51" xfId="0" applyNumberFormat="1" applyFont="1" applyBorder="1" applyAlignment="1">
      <alignment horizontal="center" vertical="top"/>
    </xf>
    <xf numFmtId="166" fontId="3" fillId="7" borderId="28" xfId="0" applyNumberFormat="1" applyFont="1" applyFill="1" applyBorder="1" applyAlignment="1">
      <alignment horizontal="center" vertical="top"/>
    </xf>
    <xf numFmtId="0" fontId="3" fillId="7" borderId="11" xfId="0" applyFont="1" applyFill="1" applyBorder="1" applyAlignment="1">
      <alignment horizontal="center" vertical="top"/>
    </xf>
    <xf numFmtId="166" fontId="3" fillId="7" borderId="1" xfId="0" applyNumberFormat="1" applyFont="1" applyFill="1" applyBorder="1" applyAlignment="1">
      <alignment horizontal="center" vertical="top"/>
    </xf>
    <xf numFmtId="166" fontId="3" fillId="7" borderId="29" xfId="0" applyNumberFormat="1" applyFont="1" applyFill="1" applyBorder="1" applyAlignment="1">
      <alignment horizontal="center" vertical="top"/>
    </xf>
    <xf numFmtId="166" fontId="3" fillId="7" borderId="10" xfId="0" applyNumberFormat="1" applyFont="1" applyFill="1" applyBorder="1" applyAlignment="1">
      <alignment horizontal="center" vertical="top"/>
    </xf>
    <xf numFmtId="166" fontId="3" fillId="7" borderId="6" xfId="0" applyNumberFormat="1" applyFont="1" applyFill="1" applyBorder="1" applyAlignment="1">
      <alignment horizontal="center" vertical="top"/>
    </xf>
    <xf numFmtId="166" fontId="3" fillId="7" borderId="7" xfId="0" applyNumberFormat="1" applyFont="1" applyFill="1" applyBorder="1" applyAlignment="1">
      <alignment horizontal="center" vertical="top"/>
    </xf>
    <xf numFmtId="170" fontId="2" fillId="0" borderId="36" xfId="0" applyNumberFormat="1" applyFont="1" applyBorder="1" applyAlignment="1">
      <alignment horizontal="center" vertical="top" wrapText="1"/>
    </xf>
    <xf numFmtId="164" fontId="2" fillId="0" borderId="39" xfId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0" fontId="5" fillId="0" borderId="0" xfId="0" applyFont="1"/>
    <xf numFmtId="2" fontId="2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22" xfId="0" applyNumberFormat="1" applyFont="1" applyFill="1" applyBorder="1" applyAlignment="1">
      <alignment horizontal="right" vertical="center"/>
    </xf>
    <xf numFmtId="0" fontId="5" fillId="5" borderId="0" xfId="0" applyFont="1" applyFill="1"/>
    <xf numFmtId="164" fontId="2" fillId="0" borderId="4" xfId="1" applyFont="1" applyFill="1" applyBorder="1" applyAlignment="1">
      <alignment horizontal="center" vertical="center"/>
    </xf>
    <xf numFmtId="164" fontId="2" fillId="0" borderId="41" xfId="1" applyFont="1" applyFill="1" applyBorder="1" applyAlignment="1">
      <alignment horizontal="center" vertical="center"/>
    </xf>
    <xf numFmtId="0" fontId="2" fillId="0" borderId="0" xfId="0" applyFont="1"/>
    <xf numFmtId="169" fontId="3" fillId="8" borderId="7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164" fontId="2" fillId="0" borderId="45" xfId="1" applyFont="1" applyFill="1" applyBorder="1" applyAlignment="1">
      <alignment horizontal="center" vertical="center"/>
    </xf>
    <xf numFmtId="164" fontId="2" fillId="0" borderId="42" xfId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4" fontId="5" fillId="4" borderId="24" xfId="0" applyNumberFormat="1" applyFont="1" applyFill="1" applyBorder="1" applyAlignment="1">
      <alignment horizontal="center"/>
    </xf>
    <xf numFmtId="168" fontId="2" fillId="0" borderId="52" xfId="3" applyNumberFormat="1" applyFont="1" applyFill="1" applyBorder="1" applyAlignment="1">
      <alignment horizontal="center"/>
    </xf>
    <xf numFmtId="0" fontId="5" fillId="0" borderId="5" xfId="0" applyFont="1" applyBorder="1"/>
    <xf numFmtId="4" fontId="3" fillId="3" borderId="10" xfId="0" applyNumberFormat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4" fontId="3" fillId="3" borderId="12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0" fontId="2" fillId="0" borderId="17" xfId="2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64" fontId="2" fillId="0" borderId="18" xfId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22" xfId="1" applyFont="1" applyFill="1" applyBorder="1" applyAlignment="1">
      <alignment horizontal="center" vertical="center"/>
    </xf>
    <xf numFmtId="4" fontId="3" fillId="3" borderId="46" xfId="0" applyNumberFormat="1" applyFont="1" applyFill="1" applyBorder="1" applyAlignment="1">
      <alignment horizontal="center"/>
    </xf>
    <xf numFmtId="4" fontId="3" fillId="3" borderId="47" xfId="0" applyNumberFormat="1" applyFont="1" applyFill="1" applyBorder="1" applyAlignment="1">
      <alignment horizontal="center"/>
    </xf>
    <xf numFmtId="164" fontId="3" fillId="3" borderId="48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4" fontId="2" fillId="0" borderId="0" xfId="0" applyNumberFormat="1" applyFont="1" applyAlignment="1">
      <alignment horizontal="right"/>
    </xf>
    <xf numFmtId="4" fontId="2" fillId="0" borderId="5" xfId="0" applyNumberFormat="1" applyFont="1" applyBorder="1" applyAlignment="1">
      <alignment horizontal="right"/>
    </xf>
    <xf numFmtId="164" fontId="2" fillId="0" borderId="4" xfId="1" applyFont="1" applyBorder="1" applyAlignment="1"/>
    <xf numFmtId="164" fontId="2" fillId="0" borderId="0" xfId="1" applyFont="1" applyBorder="1" applyAlignment="1"/>
    <xf numFmtId="164" fontId="2" fillId="0" borderId="5" xfId="1" applyFont="1" applyBorder="1" applyAlignment="1"/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7" borderId="53" xfId="0" applyFont="1" applyFill="1" applyBorder="1" applyAlignment="1">
      <alignment horizontal="center" vertical="top"/>
    </xf>
    <xf numFmtId="169" fontId="3" fillId="8" borderId="54" xfId="0" applyNumberFormat="1" applyFont="1" applyFill="1" applyBorder="1" applyAlignment="1">
      <alignment horizontal="center"/>
    </xf>
    <xf numFmtId="164" fontId="2" fillId="0" borderId="24" xfId="1" applyFont="1" applyFill="1" applyBorder="1" applyAlignment="1">
      <alignment horizontal="center" vertical="center"/>
    </xf>
    <xf numFmtId="164" fontId="2" fillId="0" borderId="24" xfId="1" applyFont="1" applyFill="1" applyBorder="1" applyAlignment="1">
      <alignment horizontal="left" vertical="center"/>
    </xf>
    <xf numFmtId="4" fontId="2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3" fillId="2" borderId="11" xfId="0" applyNumberFormat="1" applyFont="1" applyFill="1" applyBorder="1" applyAlignment="1">
      <alignment horizontal="center" vertical="center"/>
    </xf>
    <xf numFmtId="4" fontId="2" fillId="4" borderId="24" xfId="0" applyNumberFormat="1" applyFont="1" applyFill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39" xfId="1" applyFont="1" applyBorder="1" applyAlignment="1">
      <alignment horizontal="center" vertical="top" wrapText="1"/>
    </xf>
    <xf numFmtId="164" fontId="2" fillId="0" borderId="37" xfId="1" applyFont="1" applyBorder="1" applyAlignment="1">
      <alignment horizontal="center" vertical="top" wrapText="1"/>
    </xf>
    <xf numFmtId="0" fontId="2" fillId="0" borderId="24" xfId="0" applyFont="1" applyBorder="1" applyAlignment="1">
      <alignment horizontal="left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8" fontId="2" fillId="6" borderId="24" xfId="3" applyNumberFormat="1" applyFont="1" applyFill="1" applyBorder="1" applyAlignment="1">
      <alignment horizontal="right" vertical="center"/>
    </xf>
    <xf numFmtId="168" fontId="2" fillId="0" borderId="24" xfId="3" applyNumberFormat="1" applyFont="1" applyFill="1" applyBorder="1" applyAlignment="1">
      <alignment horizontal="center" vertical="center"/>
    </xf>
    <xf numFmtId="4" fontId="8" fillId="0" borderId="24" xfId="0" applyNumberFormat="1" applyFont="1" applyBorder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169" fontId="3" fillId="8" borderId="6" xfId="0" applyNumberFormat="1" applyFont="1" applyFill="1" applyBorder="1" applyAlignment="1">
      <alignment horizontal="center"/>
    </xf>
    <xf numFmtId="169" fontId="3" fillId="8" borderId="25" xfId="0" applyNumberFormat="1" applyFont="1" applyFill="1" applyBorder="1" applyAlignment="1">
      <alignment horizontal="center"/>
    </xf>
    <xf numFmtId="169" fontId="3" fillId="8" borderId="26" xfId="0" applyNumberFormat="1" applyFont="1" applyFill="1" applyBorder="1" applyAlignment="1">
      <alignment horizontal="center"/>
    </xf>
    <xf numFmtId="169" fontId="3" fillId="8" borderId="51" xfId="0" applyNumberFormat="1" applyFont="1" applyFill="1" applyBorder="1" applyAlignment="1">
      <alignment horizontal="center"/>
    </xf>
    <xf numFmtId="169" fontId="3" fillId="8" borderId="8" xfId="0" applyNumberFormat="1" applyFont="1" applyFill="1" applyBorder="1" applyAlignment="1">
      <alignment horizontal="center"/>
    </xf>
    <xf numFmtId="169" fontId="3" fillId="8" borderId="9" xfId="0" applyNumberFormat="1" applyFont="1" applyFill="1" applyBorder="1" applyAlignment="1">
      <alignment horizontal="center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5">
    <cellStyle name="Millares" xfId="1" builtinId="3"/>
    <cellStyle name="Millares 6" xfId="3" xr:uid="{00000000-0005-0000-0000-000001000000}"/>
    <cellStyle name="Millares 6 3" xfId="4" xr:uid="{00000000-0005-0000-0000-000002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0</xdr:row>
      <xdr:rowOff>63215</xdr:rowOff>
    </xdr:from>
    <xdr:to>
      <xdr:col>5</xdr:col>
      <xdr:colOff>1045980</xdr:colOff>
      <xdr:row>4</xdr:row>
      <xdr:rowOff>195263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58416" y="63215"/>
          <a:ext cx="892024" cy="85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view="pageBreakPreview" zoomScaleNormal="100" zoomScaleSheetLayoutView="100" workbookViewId="0">
      <selection activeCell="E67" sqref="E67"/>
    </sheetView>
  </sheetViews>
  <sheetFormatPr baseColWidth="10" defaultColWidth="11" defaultRowHeight="15" x14ac:dyDescent="0.25"/>
  <cols>
    <col min="1" max="1" width="7.125" style="119" customWidth="1"/>
    <col min="2" max="2" width="38.25" style="51" customWidth="1"/>
    <col min="3" max="3" width="10.125" style="119" customWidth="1"/>
    <col min="4" max="4" width="11" style="51"/>
    <col min="5" max="5" width="11.375" style="51" customWidth="1"/>
    <col min="6" max="6" width="15.75" style="51" bestFit="1" customWidth="1"/>
    <col min="7" max="16384" width="11" style="51"/>
  </cols>
  <sheetData>
    <row r="1" spans="1:15" x14ac:dyDescent="0.25">
      <c r="A1" s="47"/>
      <c r="B1" s="1"/>
      <c r="C1" s="126"/>
      <c r="D1" s="49"/>
      <c r="E1" s="48"/>
      <c r="F1" s="50"/>
    </row>
    <row r="2" spans="1:15" x14ac:dyDescent="0.25">
      <c r="A2" s="148" t="s">
        <v>0</v>
      </c>
      <c r="B2" s="149"/>
      <c r="C2" s="149"/>
      <c r="D2" s="149"/>
      <c r="E2" s="149"/>
      <c r="F2" s="150"/>
    </row>
    <row r="3" spans="1:15" x14ac:dyDescent="0.25">
      <c r="A3" s="151" t="s">
        <v>1</v>
      </c>
      <c r="B3" s="152"/>
      <c r="C3" s="152"/>
      <c r="D3" s="152"/>
      <c r="E3" s="152"/>
      <c r="F3" s="153"/>
    </row>
    <row r="4" spans="1:15" x14ac:dyDescent="0.25">
      <c r="A4" s="148" t="s">
        <v>2</v>
      </c>
      <c r="B4" s="149"/>
      <c r="C4" s="149"/>
      <c r="D4" s="149"/>
      <c r="E4" s="149"/>
      <c r="F4" s="150"/>
    </row>
    <row r="5" spans="1:15" ht="15.75" customHeight="1" x14ac:dyDescent="0.25">
      <c r="A5" s="151" t="s">
        <v>58</v>
      </c>
      <c r="B5" s="152"/>
      <c r="C5" s="152"/>
      <c r="D5" s="152"/>
      <c r="E5" s="152"/>
      <c r="F5" s="153"/>
    </row>
    <row r="6" spans="1:15" ht="15.75" thickBot="1" x14ac:dyDescent="0.3">
      <c r="A6" s="52"/>
      <c r="B6" s="53"/>
      <c r="C6" s="53"/>
      <c r="D6" s="53"/>
      <c r="E6" s="53"/>
      <c r="F6" s="54"/>
    </row>
    <row r="7" spans="1:15" ht="15.75" thickBot="1" x14ac:dyDescent="0.3">
      <c r="A7" s="154" t="s">
        <v>87</v>
      </c>
      <c r="B7" s="155"/>
      <c r="C7" s="155"/>
      <c r="D7" s="55"/>
      <c r="E7" s="56" t="s">
        <v>3</v>
      </c>
      <c r="F7" s="57">
        <f>F90</f>
        <v>0</v>
      </c>
    </row>
    <row r="8" spans="1:15" x14ac:dyDescent="0.25">
      <c r="A8" s="156" t="s">
        <v>86</v>
      </c>
      <c r="B8" s="157"/>
      <c r="C8" s="157"/>
      <c r="D8" s="157"/>
      <c r="E8" s="157"/>
      <c r="F8" s="158"/>
    </row>
    <row r="9" spans="1:15" ht="16.5" thickBot="1" x14ac:dyDescent="0.3">
      <c r="A9" s="58"/>
      <c r="B9" s="2"/>
      <c r="C9" s="127"/>
      <c r="D9" s="53"/>
      <c r="E9" s="146" t="s">
        <v>50</v>
      </c>
      <c r="F9" s="147"/>
    </row>
    <row r="10" spans="1:15" ht="15.75" thickBot="1" x14ac:dyDescent="0.3">
      <c r="A10" s="59" t="s">
        <v>4</v>
      </c>
      <c r="B10" s="60" t="s">
        <v>5</v>
      </c>
      <c r="C10" s="128" t="s">
        <v>6</v>
      </c>
      <c r="D10" s="60" t="s">
        <v>7</v>
      </c>
      <c r="E10" s="60" t="s">
        <v>8</v>
      </c>
      <c r="F10" s="61" t="s">
        <v>9</v>
      </c>
    </row>
    <row r="11" spans="1:15" s="62" customFormat="1" x14ac:dyDescent="0.25">
      <c r="A11" s="38">
        <v>1</v>
      </c>
      <c r="B11" s="38" t="s">
        <v>25</v>
      </c>
      <c r="C11" s="38"/>
      <c r="D11" s="122"/>
      <c r="E11" s="40"/>
      <c r="F11" s="41"/>
      <c r="G11" s="51" t="s">
        <v>26</v>
      </c>
      <c r="H11" s="51"/>
      <c r="I11" s="51"/>
      <c r="J11" s="51"/>
      <c r="K11" s="51"/>
      <c r="L11" s="51"/>
      <c r="M11" s="51"/>
      <c r="N11" s="51"/>
      <c r="O11" s="51"/>
    </row>
    <row r="12" spans="1:15" s="62" customFormat="1" x14ac:dyDescent="0.25">
      <c r="A12" s="124">
        <v>1.1000000000000001</v>
      </c>
      <c r="B12" s="125" t="s">
        <v>30</v>
      </c>
      <c r="C12" s="6">
        <v>1</v>
      </c>
      <c r="D12" s="124" t="s">
        <v>27</v>
      </c>
      <c r="E12" s="124"/>
      <c r="F12" s="124">
        <f>E12*C12</f>
        <v>0</v>
      </c>
      <c r="G12" s="51"/>
      <c r="H12" s="51"/>
      <c r="I12" s="51"/>
      <c r="J12" s="51"/>
      <c r="K12" s="51"/>
      <c r="L12" s="51"/>
      <c r="M12" s="51"/>
      <c r="N12" s="51"/>
      <c r="O12" s="51"/>
    </row>
    <row r="13" spans="1:15" s="62" customFormat="1" x14ac:dyDescent="0.25">
      <c r="A13" s="124">
        <v>1.3</v>
      </c>
      <c r="B13" s="125" t="s">
        <v>28</v>
      </c>
      <c r="C13" s="6">
        <v>1</v>
      </c>
      <c r="D13" s="124" t="s">
        <v>48</v>
      </c>
      <c r="E13" s="124"/>
      <c r="F13" s="124">
        <f t="shared" ref="F13" si="0">E13*C13</f>
        <v>0</v>
      </c>
      <c r="G13" s="65"/>
      <c r="H13" s="51"/>
      <c r="I13" s="51"/>
      <c r="J13" s="51"/>
      <c r="K13" s="51"/>
      <c r="L13" s="51"/>
      <c r="M13" s="51"/>
      <c r="N13" s="51"/>
      <c r="O13" s="51"/>
    </row>
    <row r="14" spans="1:15" s="62" customFormat="1" ht="15.75" thickBot="1" x14ac:dyDescent="0.3">
      <c r="A14" s="124">
        <v>1.3</v>
      </c>
      <c r="B14" s="125" t="s">
        <v>84</v>
      </c>
      <c r="C14" s="6">
        <v>1</v>
      </c>
      <c r="D14" s="124" t="s">
        <v>48</v>
      </c>
      <c r="E14" s="124"/>
      <c r="F14" s="124">
        <f>E14</f>
        <v>0</v>
      </c>
      <c r="G14" s="65"/>
      <c r="H14" s="51"/>
      <c r="I14" s="51"/>
      <c r="J14" s="51"/>
      <c r="K14" s="51"/>
      <c r="L14" s="51"/>
      <c r="M14" s="51"/>
      <c r="N14" s="51"/>
      <c r="O14" s="51"/>
    </row>
    <row r="15" spans="1:15" s="62" customFormat="1" ht="29.25" thickBot="1" x14ac:dyDescent="0.3">
      <c r="A15" s="124">
        <v>1.4</v>
      </c>
      <c r="B15" s="139" t="s">
        <v>89</v>
      </c>
      <c r="C15" s="6">
        <v>2</v>
      </c>
      <c r="D15" s="124" t="s">
        <v>85</v>
      </c>
      <c r="E15" s="124"/>
      <c r="F15" s="124">
        <f>E15*C15</f>
        <v>0</v>
      </c>
      <c r="G15" s="65"/>
      <c r="H15" s="51"/>
      <c r="I15" s="51"/>
      <c r="J15" s="51"/>
      <c r="K15" s="51"/>
      <c r="L15" s="51"/>
      <c r="M15" s="51"/>
      <c r="N15" s="51"/>
      <c r="O15" s="51"/>
    </row>
    <row r="16" spans="1:15" ht="16.149999999999999" customHeight="1" thickBot="1" x14ac:dyDescent="0.3">
      <c r="A16" s="143" t="s">
        <v>29</v>
      </c>
      <c r="B16" s="144"/>
      <c r="C16" s="144"/>
      <c r="D16" s="144"/>
      <c r="E16" s="145"/>
      <c r="F16" s="123">
        <f>SUM(F12:F15)</f>
        <v>0</v>
      </c>
      <c r="G16" s="65"/>
    </row>
    <row r="17" spans="1:7" ht="15.75" thickBot="1" x14ac:dyDescent="0.3">
      <c r="A17" s="67"/>
      <c r="F17" s="68"/>
      <c r="G17" s="65"/>
    </row>
    <row r="18" spans="1:7" ht="15.75" thickBot="1" x14ac:dyDescent="0.3">
      <c r="A18" s="42">
        <v>2</v>
      </c>
      <c r="B18" s="42" t="s">
        <v>46</v>
      </c>
      <c r="C18" s="42"/>
      <c r="D18" s="39"/>
      <c r="E18" s="43"/>
      <c r="F18" s="44"/>
      <c r="G18" s="65"/>
    </row>
    <row r="19" spans="1:7" ht="15.75" thickBot="1" x14ac:dyDescent="0.3">
      <c r="A19" s="15">
        <v>2.1</v>
      </c>
      <c r="B19" s="13" t="s">
        <v>37</v>
      </c>
      <c r="C19" s="14">
        <f>5.5*1.8*2</f>
        <v>19.8</v>
      </c>
      <c r="D19" s="14" t="s">
        <v>24</v>
      </c>
      <c r="E19" s="24"/>
      <c r="F19" s="25">
        <f>E19*C19</f>
        <v>0</v>
      </c>
      <c r="G19" s="65"/>
    </row>
    <row r="20" spans="1:7" ht="15.75" thickBot="1" x14ac:dyDescent="0.3">
      <c r="A20" s="140" t="s">
        <v>78</v>
      </c>
      <c r="B20" s="141"/>
      <c r="C20" s="141"/>
      <c r="D20" s="141"/>
      <c r="E20" s="142"/>
      <c r="F20" s="66">
        <f>SUM(F19:F19)</f>
        <v>0</v>
      </c>
      <c r="G20" s="65"/>
    </row>
    <row r="21" spans="1:7" ht="15.75" thickBot="1" x14ac:dyDescent="0.3">
      <c r="A21" s="67"/>
      <c r="F21" s="68"/>
      <c r="G21" s="65"/>
    </row>
    <row r="22" spans="1:7" ht="15.75" thickBot="1" x14ac:dyDescent="0.3">
      <c r="A22" s="42">
        <v>3</v>
      </c>
      <c r="B22" s="42" t="s">
        <v>38</v>
      </c>
      <c r="C22" s="42"/>
      <c r="D22" s="39"/>
      <c r="E22" s="43"/>
      <c r="F22" s="44"/>
      <c r="G22" s="65"/>
    </row>
    <row r="23" spans="1:7" x14ac:dyDescent="0.25">
      <c r="A23" s="16">
        <v>3.1</v>
      </c>
      <c r="B23" s="10" t="s">
        <v>39</v>
      </c>
      <c r="C23" s="12">
        <f>37.6*2.8</f>
        <v>105.28</v>
      </c>
      <c r="D23" s="12" t="s">
        <v>24</v>
      </c>
      <c r="E23" s="22"/>
      <c r="F23" s="131">
        <f t="shared" ref="F23:F24" si="1">E23*C23</f>
        <v>0</v>
      </c>
      <c r="G23" s="65"/>
    </row>
    <row r="24" spans="1:7" x14ac:dyDescent="0.25">
      <c r="A24" s="17">
        <v>3.2</v>
      </c>
      <c r="B24" s="7" t="s">
        <v>40</v>
      </c>
      <c r="C24" s="6">
        <f>(37.6*2.7+20)-19.88</f>
        <v>101.64000000000001</v>
      </c>
      <c r="D24" s="6" t="s">
        <v>24</v>
      </c>
      <c r="E24" s="9"/>
      <c r="F24" s="23">
        <f t="shared" si="1"/>
        <v>0</v>
      </c>
      <c r="G24" s="65"/>
    </row>
    <row r="25" spans="1:7" ht="15.75" thickBot="1" x14ac:dyDescent="0.3">
      <c r="A25" s="17">
        <v>3.3</v>
      </c>
      <c r="B25" s="8" t="s">
        <v>41</v>
      </c>
      <c r="C25" s="6">
        <f>10*8.8</f>
        <v>88</v>
      </c>
      <c r="D25" s="6" t="s">
        <v>24</v>
      </c>
      <c r="E25" s="9"/>
      <c r="F25" s="21">
        <f>E25*C25</f>
        <v>0</v>
      </c>
      <c r="G25" s="65"/>
    </row>
    <row r="26" spans="1:7" ht="15.75" thickBot="1" x14ac:dyDescent="0.3">
      <c r="A26" s="140" t="s">
        <v>79</v>
      </c>
      <c r="B26" s="141"/>
      <c r="C26" s="141"/>
      <c r="D26" s="141"/>
      <c r="E26" s="142"/>
      <c r="F26" s="66">
        <f>SUM(F22:F25)</f>
        <v>0</v>
      </c>
      <c r="G26" s="65"/>
    </row>
    <row r="27" spans="1:7" ht="15.75" thickBot="1" x14ac:dyDescent="0.3">
      <c r="A27" s="67"/>
      <c r="F27" s="68"/>
      <c r="G27" s="65"/>
    </row>
    <row r="28" spans="1:7" ht="15.75" thickBot="1" x14ac:dyDescent="0.3">
      <c r="A28" s="42">
        <v>4</v>
      </c>
      <c r="B28" s="42" t="s">
        <v>42</v>
      </c>
      <c r="C28" s="42"/>
      <c r="D28" s="39"/>
      <c r="E28" s="43"/>
      <c r="F28" s="44"/>
      <c r="G28" s="65"/>
    </row>
    <row r="29" spans="1:7" x14ac:dyDescent="0.25">
      <c r="A29" s="45">
        <v>4.0999999999999996</v>
      </c>
      <c r="B29" s="10" t="s">
        <v>52</v>
      </c>
      <c r="C29" s="12">
        <f>C24</f>
        <v>101.64000000000001</v>
      </c>
      <c r="D29" s="12" t="s">
        <v>24</v>
      </c>
      <c r="E29" s="22"/>
      <c r="F29" s="46">
        <f t="shared" ref="F29:F30" si="2">E29*C29</f>
        <v>0</v>
      </c>
      <c r="G29" s="65"/>
    </row>
    <row r="30" spans="1:7" x14ac:dyDescent="0.25">
      <c r="A30" s="18">
        <v>4.2</v>
      </c>
      <c r="B30" s="7" t="s">
        <v>53</v>
      </c>
      <c r="C30" s="6">
        <f>C23</f>
        <v>105.28</v>
      </c>
      <c r="D30" s="6" t="s">
        <v>24</v>
      </c>
      <c r="E30" s="9"/>
      <c r="F30" s="21">
        <f t="shared" si="2"/>
        <v>0</v>
      </c>
      <c r="G30" s="65"/>
    </row>
    <row r="31" spans="1:7" x14ac:dyDescent="0.25">
      <c r="A31" s="18">
        <v>4.3</v>
      </c>
      <c r="B31" s="7" t="s">
        <v>43</v>
      </c>
      <c r="C31" s="6">
        <v>322.60000000000002</v>
      </c>
      <c r="D31" s="6" t="s">
        <v>36</v>
      </c>
      <c r="E31" s="9"/>
      <c r="F31" s="21">
        <f>E31*C31</f>
        <v>0</v>
      </c>
      <c r="G31" s="65"/>
    </row>
    <row r="32" spans="1:7" ht="15.75" thickBot="1" x14ac:dyDescent="0.3">
      <c r="A32" s="18">
        <v>4.4000000000000004</v>
      </c>
      <c r="B32" s="7" t="s">
        <v>44</v>
      </c>
      <c r="C32" s="6">
        <f>C31+C30+C29</f>
        <v>529.52</v>
      </c>
      <c r="D32" s="6" t="s">
        <v>24</v>
      </c>
      <c r="E32" s="9"/>
      <c r="F32" s="21">
        <f>E32*C32</f>
        <v>0</v>
      </c>
      <c r="G32" s="65"/>
    </row>
    <row r="33" spans="1:7" ht="15.75" thickBot="1" x14ac:dyDescent="0.3">
      <c r="A33" s="140" t="s">
        <v>80</v>
      </c>
      <c r="B33" s="141"/>
      <c r="C33" s="141"/>
      <c r="D33" s="141"/>
      <c r="E33" s="142"/>
      <c r="F33" s="66">
        <f>SUM(F29:F32)</f>
        <v>0</v>
      </c>
      <c r="G33" s="65"/>
    </row>
    <row r="34" spans="1:7" ht="15.75" thickBot="1" x14ac:dyDescent="0.3">
      <c r="A34" s="67"/>
      <c r="F34" s="68"/>
      <c r="G34" s="65"/>
    </row>
    <row r="35" spans="1:7" ht="15.75" thickBot="1" x14ac:dyDescent="0.3">
      <c r="A35" s="42">
        <v>5</v>
      </c>
      <c r="B35" s="42" t="s">
        <v>45</v>
      </c>
      <c r="C35" s="42"/>
      <c r="D35" s="39"/>
      <c r="E35" s="43"/>
      <c r="F35" s="44"/>
      <c r="G35" s="65"/>
    </row>
    <row r="36" spans="1:7" x14ac:dyDescent="0.25">
      <c r="A36" s="45">
        <v>5.0999999999999996</v>
      </c>
      <c r="B36" s="10" t="s">
        <v>51</v>
      </c>
      <c r="C36" s="12">
        <f>C25-4.8</f>
        <v>83.2</v>
      </c>
      <c r="D36" s="12" t="s">
        <v>24</v>
      </c>
      <c r="E36" s="22"/>
      <c r="F36" s="46">
        <f t="shared" ref="F36:F37" si="3">E36*C36</f>
        <v>0</v>
      </c>
      <c r="G36" s="65"/>
    </row>
    <row r="37" spans="1:7" ht="15.75" thickBot="1" x14ac:dyDescent="0.3">
      <c r="A37" s="18">
        <v>5.2</v>
      </c>
      <c r="B37" s="7" t="s">
        <v>90</v>
      </c>
      <c r="C37" s="6">
        <f>2*2.4</f>
        <v>4.8</v>
      </c>
      <c r="D37" s="6" t="s">
        <v>24</v>
      </c>
      <c r="E37" s="9"/>
      <c r="F37" s="21">
        <f t="shared" si="3"/>
        <v>0</v>
      </c>
      <c r="G37" s="65"/>
    </row>
    <row r="38" spans="1:7" ht="15.75" thickBot="1" x14ac:dyDescent="0.3">
      <c r="A38" s="140" t="s">
        <v>60</v>
      </c>
      <c r="B38" s="141"/>
      <c r="C38" s="141"/>
      <c r="D38" s="141"/>
      <c r="E38" s="142"/>
      <c r="F38" s="66">
        <f>SUM(F36:F37)</f>
        <v>0</v>
      </c>
      <c r="G38" s="65"/>
    </row>
    <row r="39" spans="1:7" ht="15.75" thickBot="1" x14ac:dyDescent="0.3">
      <c r="A39" s="67"/>
      <c r="F39" s="68"/>
      <c r="G39" s="65"/>
    </row>
    <row r="40" spans="1:7" ht="15.75" thickBot="1" x14ac:dyDescent="0.3">
      <c r="A40" s="42">
        <v>6</v>
      </c>
      <c r="B40" s="42" t="s">
        <v>32</v>
      </c>
      <c r="C40" s="42"/>
      <c r="D40" s="39"/>
      <c r="E40" s="43"/>
      <c r="F40" s="44"/>
      <c r="G40" s="65"/>
    </row>
    <row r="41" spans="1:7" ht="30" x14ac:dyDescent="0.25">
      <c r="A41" s="32">
        <v>6.1</v>
      </c>
      <c r="B41" s="33" t="s">
        <v>33</v>
      </c>
      <c r="C41" s="34">
        <f>1.8*1.4*8</f>
        <v>20.16</v>
      </c>
      <c r="D41" s="34" t="s">
        <v>34</v>
      </c>
      <c r="E41" s="35"/>
      <c r="F41" s="36">
        <f>E41*C41</f>
        <v>0</v>
      </c>
      <c r="G41" s="65"/>
    </row>
    <row r="42" spans="1:7" ht="30.75" thickBot="1" x14ac:dyDescent="0.3">
      <c r="A42" s="28">
        <v>6.2</v>
      </c>
      <c r="B42" s="31" t="s">
        <v>35</v>
      </c>
      <c r="C42" s="29">
        <f>(1.2*2.3*4)*3.39</f>
        <v>37.425599999999996</v>
      </c>
      <c r="D42" s="29" t="s">
        <v>34</v>
      </c>
      <c r="E42" s="30"/>
      <c r="F42" s="20">
        <f>E42*C42</f>
        <v>0</v>
      </c>
      <c r="G42" s="65"/>
    </row>
    <row r="43" spans="1:7" ht="15.75" thickBot="1" x14ac:dyDescent="0.3">
      <c r="A43" s="140" t="s">
        <v>61</v>
      </c>
      <c r="B43" s="141"/>
      <c r="C43" s="141"/>
      <c r="D43" s="141"/>
      <c r="E43" s="142"/>
      <c r="F43" s="66">
        <f>SUM(F41:F42)</f>
        <v>0</v>
      </c>
      <c r="G43" s="65"/>
    </row>
    <row r="44" spans="1:7" ht="15.75" thickBot="1" x14ac:dyDescent="0.3">
      <c r="A44" s="67"/>
      <c r="F44" s="68"/>
      <c r="G44" s="65"/>
    </row>
    <row r="45" spans="1:7" ht="15.75" thickBot="1" x14ac:dyDescent="0.3">
      <c r="A45" s="38">
        <v>7</v>
      </c>
      <c r="B45" s="38" t="s">
        <v>31</v>
      </c>
      <c r="C45" s="38"/>
      <c r="D45" s="39"/>
      <c r="E45" s="40"/>
      <c r="F45" s="41"/>
      <c r="G45" s="65"/>
    </row>
    <row r="46" spans="1:7" ht="15.75" thickBot="1" x14ac:dyDescent="0.3">
      <c r="A46" s="18">
        <v>7.1</v>
      </c>
      <c r="B46" s="4" t="s">
        <v>31</v>
      </c>
      <c r="C46" s="5">
        <v>1</v>
      </c>
      <c r="D46" s="6" t="s">
        <v>27</v>
      </c>
      <c r="E46" s="19"/>
      <c r="F46" s="132">
        <f>E46*C46</f>
        <v>0</v>
      </c>
      <c r="G46" s="65"/>
    </row>
    <row r="47" spans="1:7" ht="15.75" thickBot="1" x14ac:dyDescent="0.3">
      <c r="A47" s="140" t="s">
        <v>62</v>
      </c>
      <c r="B47" s="141"/>
      <c r="C47" s="141"/>
      <c r="D47" s="141"/>
      <c r="E47" s="142"/>
      <c r="F47" s="66">
        <f>SUM(F46:F46)</f>
        <v>0</v>
      </c>
      <c r="G47" s="65"/>
    </row>
    <row r="48" spans="1:7" ht="15.75" thickBot="1" x14ac:dyDescent="0.3">
      <c r="A48" s="67"/>
      <c r="F48" s="68"/>
      <c r="G48" s="65"/>
    </row>
    <row r="49" spans="1:7" ht="15.75" thickBot="1" x14ac:dyDescent="0.3">
      <c r="A49" s="42">
        <v>8</v>
      </c>
      <c r="B49" s="42" t="s">
        <v>49</v>
      </c>
      <c r="C49" s="42"/>
      <c r="D49" s="39"/>
      <c r="E49" s="43"/>
      <c r="F49" s="44"/>
      <c r="G49" s="65"/>
    </row>
    <row r="50" spans="1:7" ht="15.75" thickBot="1" x14ac:dyDescent="0.3">
      <c r="A50" s="26">
        <v>8.1</v>
      </c>
      <c r="B50" s="27" t="s">
        <v>49</v>
      </c>
      <c r="C50" s="64">
        <v>1</v>
      </c>
      <c r="D50" s="64" t="s">
        <v>48</v>
      </c>
      <c r="E50" s="63"/>
      <c r="F50" s="69">
        <f>E50*C50</f>
        <v>0</v>
      </c>
      <c r="G50" s="65"/>
    </row>
    <row r="51" spans="1:7" ht="15.75" thickBot="1" x14ac:dyDescent="0.3">
      <c r="A51" s="140" t="s">
        <v>81</v>
      </c>
      <c r="B51" s="141"/>
      <c r="C51" s="141"/>
      <c r="D51" s="141"/>
      <c r="E51" s="142"/>
      <c r="F51" s="66">
        <f>SUM(F50)</f>
        <v>0</v>
      </c>
      <c r="G51" s="65"/>
    </row>
    <row r="52" spans="1:7" ht="15.75" thickBot="1" x14ac:dyDescent="0.3">
      <c r="A52" s="67"/>
      <c r="F52" s="68"/>
      <c r="G52" s="65"/>
    </row>
    <row r="53" spans="1:7" ht="15.75" thickBot="1" x14ac:dyDescent="0.3">
      <c r="A53" s="42">
        <v>9</v>
      </c>
      <c r="B53" s="42" t="s">
        <v>54</v>
      </c>
      <c r="C53" s="42"/>
      <c r="D53" s="39"/>
      <c r="E53" s="43"/>
      <c r="F53" s="44"/>
      <c r="G53" s="65"/>
    </row>
    <row r="54" spans="1:7" x14ac:dyDescent="0.25">
      <c r="A54" s="32">
        <v>9.1</v>
      </c>
      <c r="B54" s="27" t="s">
        <v>55</v>
      </c>
      <c r="C54" s="34">
        <f>8.8*10</f>
        <v>88</v>
      </c>
      <c r="D54" s="34" t="s">
        <v>24</v>
      </c>
      <c r="E54" s="35"/>
      <c r="F54" s="36">
        <f>E54*C54</f>
        <v>0</v>
      </c>
      <c r="G54" s="65"/>
    </row>
    <row r="55" spans="1:7" ht="15.75" thickBot="1" x14ac:dyDescent="0.3">
      <c r="A55" s="28">
        <v>9.1999999999999993</v>
      </c>
      <c r="B55" s="11" t="s">
        <v>56</v>
      </c>
      <c r="C55" s="29">
        <f>20+18</f>
        <v>38</v>
      </c>
      <c r="D55" s="29" t="s">
        <v>24</v>
      </c>
      <c r="E55" s="30"/>
      <c r="F55" s="20">
        <f>E55*C55</f>
        <v>0</v>
      </c>
      <c r="G55" s="65"/>
    </row>
    <row r="56" spans="1:7" ht="15.75" thickBot="1" x14ac:dyDescent="0.3">
      <c r="A56" s="140" t="s">
        <v>63</v>
      </c>
      <c r="B56" s="141"/>
      <c r="C56" s="141"/>
      <c r="D56" s="141"/>
      <c r="E56" s="142"/>
      <c r="F56" s="66">
        <f>SUM(F54:F55)</f>
        <v>0</v>
      </c>
      <c r="G56" s="65"/>
    </row>
    <row r="57" spans="1:7" ht="15.75" thickBot="1" x14ac:dyDescent="0.3">
      <c r="A57" s="67"/>
      <c r="F57" s="68"/>
      <c r="G57" s="65"/>
    </row>
    <row r="58" spans="1:7" ht="15.75" thickBot="1" x14ac:dyDescent="0.3">
      <c r="A58" s="42">
        <v>10</v>
      </c>
      <c r="B58" s="42" t="s">
        <v>57</v>
      </c>
      <c r="C58" s="42"/>
      <c r="D58" s="42"/>
      <c r="E58" s="42"/>
      <c r="F58" s="44"/>
      <c r="G58" s="65"/>
    </row>
    <row r="59" spans="1:7" ht="15.75" thickBot="1" x14ac:dyDescent="0.3">
      <c r="A59" s="26">
        <v>10.1</v>
      </c>
      <c r="B59" s="27" t="s">
        <v>59</v>
      </c>
      <c r="C59" s="64">
        <v>1</v>
      </c>
      <c r="D59" s="64" t="s">
        <v>48</v>
      </c>
      <c r="E59" s="63"/>
      <c r="F59" s="69">
        <f>E59*C59</f>
        <v>0</v>
      </c>
      <c r="G59" s="65"/>
    </row>
    <row r="60" spans="1:7" ht="15.75" thickBot="1" x14ac:dyDescent="0.3">
      <c r="A60" s="140" t="s">
        <v>82</v>
      </c>
      <c r="B60" s="141"/>
      <c r="C60" s="141"/>
      <c r="D60" s="141"/>
      <c r="E60" s="142"/>
      <c r="F60" s="66">
        <f>SUM(F59)</f>
        <v>0</v>
      </c>
      <c r="G60" s="65"/>
    </row>
    <row r="61" spans="1:7" ht="15.75" thickBot="1" x14ac:dyDescent="0.3">
      <c r="A61" s="67"/>
      <c r="F61" s="68"/>
      <c r="G61" s="65"/>
    </row>
    <row r="62" spans="1:7" x14ac:dyDescent="0.25">
      <c r="A62" s="38">
        <v>11</v>
      </c>
      <c r="B62" s="38" t="s">
        <v>47</v>
      </c>
      <c r="C62" s="38"/>
      <c r="D62" s="38"/>
      <c r="E62" s="38"/>
      <c r="F62" s="38"/>
      <c r="G62" s="65"/>
    </row>
    <row r="63" spans="1:7" ht="15.75" thickBot="1" x14ac:dyDescent="0.3">
      <c r="A63" s="3">
        <v>11.1</v>
      </c>
      <c r="B63" s="11" t="s">
        <v>47</v>
      </c>
      <c r="C63" s="70">
        <v>1</v>
      </c>
      <c r="D63" s="70" t="s">
        <v>48</v>
      </c>
      <c r="E63" s="70"/>
      <c r="F63" s="70">
        <f>E63*C63</f>
        <v>0</v>
      </c>
      <c r="G63" s="65"/>
    </row>
    <row r="64" spans="1:7" ht="15.75" thickBot="1" x14ac:dyDescent="0.3">
      <c r="A64" s="140" t="s">
        <v>64</v>
      </c>
      <c r="B64" s="141"/>
      <c r="C64" s="141"/>
      <c r="D64" s="141"/>
      <c r="E64" s="142"/>
      <c r="F64" s="66">
        <f>SUM(F63)</f>
        <v>0</v>
      </c>
      <c r="G64" s="65"/>
    </row>
    <row r="65" spans="1:9" ht="15.75" thickBot="1" x14ac:dyDescent="0.3">
      <c r="A65" s="51"/>
      <c r="G65" s="65"/>
    </row>
    <row r="66" spans="1:9" ht="15.75" thickBot="1" x14ac:dyDescent="0.3">
      <c r="A66" s="42">
        <v>12</v>
      </c>
      <c r="B66" s="38" t="s">
        <v>77</v>
      </c>
      <c r="C66" s="38"/>
      <c r="D66" s="38"/>
      <c r="E66" s="38"/>
      <c r="F66" s="41"/>
      <c r="G66" s="65"/>
    </row>
    <row r="67" spans="1:9" ht="45.75" thickBot="1" x14ac:dyDescent="0.3">
      <c r="A67" s="37">
        <v>12.1</v>
      </c>
      <c r="B67" s="133" t="s">
        <v>76</v>
      </c>
      <c r="C67" s="134">
        <v>1802.7530449999999</v>
      </c>
      <c r="D67" s="135" t="s">
        <v>24</v>
      </c>
      <c r="E67" s="136"/>
      <c r="F67" s="137">
        <f>E67*C67</f>
        <v>0</v>
      </c>
      <c r="G67" s="65"/>
    </row>
    <row r="68" spans="1:9" ht="15.75" thickBot="1" x14ac:dyDescent="0.3">
      <c r="A68" s="140" t="s">
        <v>83</v>
      </c>
      <c r="B68" s="144"/>
      <c r="C68" s="144"/>
      <c r="D68" s="144"/>
      <c r="E68" s="145"/>
      <c r="F68" s="123">
        <f>SUM(F67:F67)</f>
        <v>0</v>
      </c>
      <c r="G68" s="65"/>
    </row>
    <row r="69" spans="1:9" x14ac:dyDescent="0.25">
      <c r="A69" s="71"/>
      <c r="B69" s="72"/>
      <c r="C69" s="129"/>
      <c r="D69" s="73"/>
      <c r="E69" s="74"/>
      <c r="F69" s="75"/>
      <c r="G69" s="65"/>
      <c r="I69" s="51">
        <f>200*5</f>
        <v>1000</v>
      </c>
    </row>
    <row r="70" spans="1:9" ht="15.75" thickBot="1" x14ac:dyDescent="0.3">
      <c r="A70" s="67"/>
      <c r="F70" s="76"/>
    </row>
    <row r="71" spans="1:9" ht="15.75" thickBot="1" x14ac:dyDescent="0.3">
      <c r="A71" s="77"/>
      <c r="B71" s="78" t="s">
        <v>10</v>
      </c>
      <c r="C71" s="78"/>
      <c r="D71" s="78"/>
      <c r="E71" s="79"/>
      <c r="F71" s="80">
        <f>F64+F51+F47+F43+F38+F33+F26+F20+F16+F56+F60+F68</f>
        <v>0</v>
      </c>
    </row>
    <row r="72" spans="1:9" x14ac:dyDescent="0.25">
      <c r="A72" s="81"/>
      <c r="B72" s="82"/>
      <c r="C72" s="83"/>
      <c r="D72" s="83"/>
      <c r="E72" s="83"/>
      <c r="F72" s="84"/>
    </row>
    <row r="73" spans="1:9" x14ac:dyDescent="0.25">
      <c r="A73" s="85"/>
      <c r="B73" s="86" t="s">
        <v>21</v>
      </c>
      <c r="C73" s="87"/>
      <c r="D73" s="88"/>
      <c r="E73" s="87"/>
      <c r="F73" s="89"/>
    </row>
    <row r="74" spans="1:9" x14ac:dyDescent="0.25">
      <c r="A74" s="85"/>
      <c r="B74" s="90" t="s">
        <v>22</v>
      </c>
      <c r="C74" s="87"/>
      <c r="D74" s="88">
        <v>0.05</v>
      </c>
      <c r="E74" s="87"/>
      <c r="F74" s="91">
        <f>D74*F71</f>
        <v>0</v>
      </c>
    </row>
    <row r="75" spans="1:9" x14ac:dyDescent="0.25">
      <c r="A75" s="85"/>
      <c r="B75" s="86" t="s">
        <v>11</v>
      </c>
      <c r="C75" s="87"/>
      <c r="D75" s="87"/>
      <c r="E75" s="87"/>
      <c r="F75" s="89"/>
    </row>
    <row r="76" spans="1:9" x14ac:dyDescent="0.25">
      <c r="A76" s="85"/>
      <c r="B76" s="92" t="s">
        <v>12</v>
      </c>
      <c r="C76" s="87"/>
      <c r="D76" s="88">
        <v>0.1</v>
      </c>
      <c r="E76" s="87"/>
      <c r="F76" s="91">
        <f>D76*F71</f>
        <v>0</v>
      </c>
    </row>
    <row r="77" spans="1:9" x14ac:dyDescent="0.25">
      <c r="A77" s="85"/>
      <c r="B77" s="92" t="s">
        <v>13</v>
      </c>
      <c r="C77" s="87"/>
      <c r="D77" s="88">
        <v>0.03</v>
      </c>
      <c r="E77" s="87"/>
      <c r="F77" s="91">
        <f>D77*F71</f>
        <v>0</v>
      </c>
    </row>
    <row r="78" spans="1:9" x14ac:dyDescent="0.25">
      <c r="A78" s="85"/>
      <c r="B78" s="92" t="s">
        <v>14</v>
      </c>
      <c r="C78" s="87"/>
      <c r="D78" s="88">
        <v>0.04</v>
      </c>
      <c r="E78" s="87"/>
      <c r="F78" s="91">
        <f>D78*F71</f>
        <v>0</v>
      </c>
    </row>
    <row r="79" spans="1:9" x14ac:dyDescent="0.25">
      <c r="A79" s="85"/>
      <c r="B79" s="92" t="s">
        <v>15</v>
      </c>
      <c r="C79" s="87"/>
      <c r="D79" s="88">
        <v>0.01</v>
      </c>
      <c r="E79" s="87"/>
      <c r="F79" s="91">
        <f>D79*F71</f>
        <v>0</v>
      </c>
    </row>
    <row r="80" spans="1:9" ht="15.75" x14ac:dyDescent="0.25">
      <c r="A80" s="85"/>
      <c r="B80" s="92" t="s">
        <v>88</v>
      </c>
      <c r="C80" s="51"/>
      <c r="D80" s="88">
        <v>1E-3</v>
      </c>
      <c r="E80" s="138"/>
      <c r="F80" s="91">
        <f>D80*F71</f>
        <v>0</v>
      </c>
    </row>
    <row r="81" spans="1:6" x14ac:dyDescent="0.25">
      <c r="A81" s="85"/>
      <c r="B81" s="92" t="s">
        <v>16</v>
      </c>
      <c r="C81" s="87"/>
      <c r="D81" s="88">
        <v>0.01</v>
      </c>
      <c r="E81" s="87"/>
      <c r="F81" s="91">
        <f>D81*F71</f>
        <v>0</v>
      </c>
    </row>
    <row r="82" spans="1:6" x14ac:dyDescent="0.25">
      <c r="A82" s="85"/>
      <c r="B82" s="92" t="s">
        <v>17</v>
      </c>
      <c r="C82" s="87"/>
      <c r="D82" s="88">
        <v>0.05</v>
      </c>
      <c r="E82" s="87"/>
      <c r="F82" s="91">
        <f>D82*F71</f>
        <v>0</v>
      </c>
    </row>
    <row r="83" spans="1:6" x14ac:dyDescent="0.25">
      <c r="A83" s="85"/>
      <c r="B83" s="92" t="s">
        <v>18</v>
      </c>
      <c r="C83" s="87"/>
      <c r="D83" s="88">
        <v>0.18</v>
      </c>
      <c r="E83" s="87"/>
      <c r="F83" s="91">
        <f>D83*F76</f>
        <v>0</v>
      </c>
    </row>
    <row r="84" spans="1:6" ht="15.75" thickBot="1" x14ac:dyDescent="0.3">
      <c r="A84" s="93"/>
      <c r="B84" s="94"/>
      <c r="C84" s="95"/>
      <c r="D84" s="92"/>
      <c r="E84" s="95"/>
      <c r="F84" s="96"/>
    </row>
    <row r="85" spans="1:6" ht="15.75" thickBot="1" x14ac:dyDescent="0.3">
      <c r="A85" s="97"/>
      <c r="B85" s="98" t="s">
        <v>19</v>
      </c>
      <c r="C85" s="99"/>
      <c r="D85" s="99"/>
      <c r="E85" s="100"/>
      <c r="F85" s="101">
        <f>SUM(F76:F84)</f>
        <v>0</v>
      </c>
    </row>
    <row r="86" spans="1:6" ht="15.75" thickBot="1" x14ac:dyDescent="0.3">
      <c r="A86" s="85"/>
      <c r="B86" s="90"/>
      <c r="C86" s="87"/>
      <c r="D86" s="88"/>
      <c r="E86" s="87"/>
      <c r="F86" s="89"/>
    </row>
    <row r="87" spans="1:6" ht="15.75" thickBot="1" x14ac:dyDescent="0.3">
      <c r="A87" s="97"/>
      <c r="B87" s="98" t="s">
        <v>20</v>
      </c>
      <c r="C87" s="99"/>
      <c r="D87" s="99"/>
      <c r="E87" s="100"/>
      <c r="F87" s="101">
        <f>F71+F85</f>
        <v>0</v>
      </c>
    </row>
    <row r="88" spans="1:6" x14ac:dyDescent="0.25">
      <c r="A88" s="85"/>
      <c r="B88" s="90"/>
      <c r="C88" s="87"/>
      <c r="D88" s="88"/>
      <c r="E88" s="87"/>
      <c r="F88" s="89"/>
    </row>
    <row r="89" spans="1:6" x14ac:dyDescent="0.25">
      <c r="A89" s="85"/>
      <c r="B89" s="90"/>
      <c r="C89" s="87"/>
      <c r="D89" s="88"/>
      <c r="E89" s="87"/>
      <c r="F89" s="89"/>
    </row>
    <row r="90" spans="1:6" ht="15.75" thickBot="1" x14ac:dyDescent="0.3">
      <c r="A90" s="102"/>
      <c r="B90" s="103" t="s">
        <v>23</v>
      </c>
      <c r="C90" s="103"/>
      <c r="D90" s="103"/>
      <c r="E90" s="103"/>
      <c r="F90" s="104">
        <f>F87+F74</f>
        <v>0</v>
      </c>
    </row>
    <row r="91" spans="1:6" x14ac:dyDescent="0.25">
      <c r="A91" s="105" t="s">
        <v>65</v>
      </c>
      <c r="B91" s="65" t="s">
        <v>66</v>
      </c>
      <c r="C91" s="120"/>
      <c r="D91" s="65"/>
      <c r="E91" s="106"/>
      <c r="F91" s="107"/>
    </row>
    <row r="92" spans="1:6" x14ac:dyDescent="0.25">
      <c r="A92" s="105" t="s">
        <v>67</v>
      </c>
      <c r="B92" s="65" t="s">
        <v>68</v>
      </c>
      <c r="C92" s="120"/>
      <c r="D92" s="65"/>
      <c r="E92" s="106"/>
      <c r="F92" s="107"/>
    </row>
    <row r="93" spans="1:6" x14ac:dyDescent="0.25">
      <c r="A93" s="108"/>
      <c r="B93" s="109"/>
      <c r="C93" s="130"/>
      <c r="D93" s="109"/>
      <c r="E93" s="109"/>
      <c r="F93" s="110"/>
    </row>
    <row r="94" spans="1:6" x14ac:dyDescent="0.25">
      <c r="A94" s="167" t="s">
        <v>69</v>
      </c>
      <c r="B94" s="165"/>
      <c r="C94" s="121"/>
      <c r="D94" s="111"/>
      <c r="E94" s="111" t="s">
        <v>70</v>
      </c>
      <c r="F94" s="112"/>
    </row>
    <row r="95" spans="1:6" x14ac:dyDescent="0.25">
      <c r="A95" s="113"/>
      <c r="B95" s="114"/>
      <c r="C95" s="121"/>
      <c r="D95" s="114"/>
      <c r="E95" s="114"/>
      <c r="F95" s="115"/>
    </row>
    <row r="96" spans="1:6" x14ac:dyDescent="0.25">
      <c r="A96" s="163" t="s">
        <v>71</v>
      </c>
      <c r="B96" s="164"/>
      <c r="C96" s="161" t="s">
        <v>71</v>
      </c>
      <c r="D96" s="161"/>
      <c r="E96" s="161"/>
      <c r="F96" s="162"/>
    </row>
    <row r="97" spans="1:6" x14ac:dyDescent="0.25">
      <c r="A97" s="159" t="s">
        <v>72</v>
      </c>
      <c r="B97" s="160"/>
      <c r="C97" s="161" t="s">
        <v>73</v>
      </c>
      <c r="D97" s="161"/>
      <c r="E97" s="161"/>
      <c r="F97" s="162"/>
    </row>
    <row r="98" spans="1:6" x14ac:dyDescent="0.25">
      <c r="A98" s="163" t="s">
        <v>74</v>
      </c>
      <c r="B98" s="164"/>
      <c r="C98" s="165" t="s">
        <v>75</v>
      </c>
      <c r="D98" s="165"/>
      <c r="E98" s="165"/>
      <c r="F98" s="166"/>
    </row>
    <row r="99" spans="1:6" ht="15.75" thickBot="1" x14ac:dyDescent="0.3">
      <c r="A99" s="116"/>
      <c r="B99" s="117"/>
      <c r="C99" s="117"/>
      <c r="D99" s="117"/>
      <c r="E99" s="117"/>
      <c r="F99" s="118"/>
    </row>
  </sheetData>
  <mergeCells count="26">
    <mergeCell ref="A97:B97"/>
    <mergeCell ref="C97:F97"/>
    <mergeCell ref="A98:B98"/>
    <mergeCell ref="C98:F98"/>
    <mergeCell ref="A60:E60"/>
    <mergeCell ref="A64:E64"/>
    <mergeCell ref="A94:B94"/>
    <mergeCell ref="A96:B96"/>
    <mergeCell ref="C96:F96"/>
    <mergeCell ref="A68:E68"/>
    <mergeCell ref="E9:F9"/>
    <mergeCell ref="A2:F2"/>
    <mergeCell ref="A3:F3"/>
    <mergeCell ref="A4:F4"/>
    <mergeCell ref="A7:C7"/>
    <mergeCell ref="A8:F8"/>
    <mergeCell ref="A5:F5"/>
    <mergeCell ref="A56:E56"/>
    <mergeCell ref="A16:E16"/>
    <mergeCell ref="A47:E47"/>
    <mergeCell ref="A43:E43"/>
    <mergeCell ref="A26:E26"/>
    <mergeCell ref="A33:E33"/>
    <mergeCell ref="A38:E38"/>
    <mergeCell ref="A20:E20"/>
    <mergeCell ref="A51:E51"/>
  </mergeCells>
  <pageMargins left="0.7" right="0.7" top="0.75" bottom="0.75" header="0.3" footer="0.3"/>
  <pageSetup scale="69" orientation="portrait" verticalDpi="0" r:id="rId1"/>
  <rowBreaks count="1" manualBreakCount="1">
    <brk id="56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2023-02-10T17:34:38Z</cp:lastPrinted>
  <dcterms:created xsi:type="dcterms:W3CDTF">2023-02-07T12:16:44Z</dcterms:created>
  <dcterms:modified xsi:type="dcterms:W3CDTF">2023-02-23T12:41:07Z</dcterms:modified>
</cp:coreProperties>
</file>