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/>
  <mc:AlternateContent xmlns:mc="http://schemas.openxmlformats.org/markup-compatibility/2006">
    <mc:Choice Requires="x15">
      <x15ac:absPath xmlns:x15ac="http://schemas.microsoft.com/office/spreadsheetml/2010/11/ac" url="C:\Users\Esarmiento\Desktop\PARTICIPATIVAS B\VACIOS\"/>
    </mc:Choice>
  </mc:AlternateContent>
  <xr:revisionPtr revIDLastSave="0" documentId="8_{A23CF1CA-C5A2-4CA2-9E45-E66A62FDD4C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Hoja1" sheetId="1" r:id="rId1"/>
  </sheets>
  <definedNames>
    <definedName name="_xlnm.Print_Area" localSheetId="0">Hoja1!$A$1:$F$108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9" i="1" l="1"/>
  <c r="C70" i="1"/>
  <c r="C34" i="1"/>
  <c r="C39" i="1"/>
  <c r="C38" i="1"/>
  <c r="C40" i="1"/>
  <c r="C52" i="1"/>
  <c r="C57" i="1"/>
  <c r="C56" i="1"/>
  <c r="C26" i="1" l="1"/>
  <c r="C19" i="1"/>
  <c r="F74" i="1" l="1"/>
  <c r="F75" i="1" s="1"/>
  <c r="F70" i="1"/>
  <c r="F69" i="1"/>
  <c r="C45" i="1"/>
  <c r="C44" i="1"/>
  <c r="C51" i="1"/>
  <c r="F65" i="1"/>
  <c r="F66" i="1" s="1"/>
  <c r="F78" i="1"/>
  <c r="F79" i="1" s="1"/>
  <c r="C47" i="1" l="1"/>
  <c r="F71" i="1"/>
  <c r="F51" i="1"/>
  <c r="C20" i="1" l="1"/>
  <c r="F20" i="1" s="1"/>
  <c r="F19" i="1" l="1"/>
  <c r="F21" i="1" s="1"/>
  <c r="F52" i="1" l="1"/>
  <c r="F47" i="1"/>
  <c r="F46" i="1"/>
  <c r="F45" i="1"/>
  <c r="F44" i="1"/>
  <c r="F40" i="1"/>
  <c r="F39" i="1"/>
  <c r="F38" i="1"/>
  <c r="F34" i="1"/>
  <c r="F57" i="1"/>
  <c r="F56" i="1"/>
  <c r="F61" i="1"/>
  <c r="F62" i="1" s="1"/>
  <c r="F35" i="1" l="1"/>
  <c r="F41" i="1"/>
  <c r="F53" i="1"/>
  <c r="F58" i="1"/>
  <c r="F48" i="1"/>
  <c r="F14" i="1"/>
  <c r="F13" i="1"/>
  <c r="F16" i="1" s="1"/>
  <c r="F26" i="1" l="1"/>
  <c r="C30" i="1"/>
  <c r="C25" i="1"/>
  <c r="F25" i="1" s="1"/>
  <c r="F24" i="1" l="1"/>
  <c r="F27" i="1" s="1"/>
  <c r="F30" i="1"/>
  <c r="F31" i="1" s="1"/>
  <c r="F84" i="1" l="1"/>
  <c r="F89" i="1"/>
  <c r="F88" i="1"/>
  <c r="F86" i="1"/>
  <c r="F91" i="1"/>
  <c r="F90" i="1"/>
  <c r="F87" i="1"/>
  <c r="F92" i="1"/>
  <c r="F93" i="1" l="1"/>
  <c r="F95" i="1" s="1"/>
  <c r="F97" i="1" s="1"/>
  <c r="F99" i="1" s="1"/>
  <c r="F7" i="1" s="1"/>
</calcChain>
</file>

<file path=xl/sharedStrings.xml><?xml version="1.0" encoding="utf-8"?>
<sst xmlns="http://schemas.openxmlformats.org/spreadsheetml/2006/main" count="124" uniqueCount="99">
  <si>
    <t xml:space="preserve">AYUNTAMIENTO MUNICIPAL  </t>
  </si>
  <si>
    <t>SAN CRISTOBAL</t>
  </si>
  <si>
    <t>DIRECCION DE OBRAS PUBLICAS MUNICIPALES</t>
  </si>
  <si>
    <t>Monto Total RD$:</t>
  </si>
  <si>
    <t>No</t>
  </si>
  <si>
    <t>Descripcion</t>
  </si>
  <si>
    <t>Cantidad</t>
  </si>
  <si>
    <t>Unidad</t>
  </si>
  <si>
    <t>P.U. (RD$)</t>
  </si>
  <si>
    <t>Valor (RD$)</t>
  </si>
  <si>
    <t>SUB-TOTAL GASTOS DIRECTOS</t>
  </si>
  <si>
    <t>GASTOS INDIRECTOS:</t>
  </si>
  <si>
    <t>Dirección Técnica</t>
  </si>
  <si>
    <t>Gastos Administrativos</t>
  </si>
  <si>
    <t>Seguros, Pólizas y Fianzas</t>
  </si>
  <si>
    <t>Transporte de Materiales y Equipos</t>
  </si>
  <si>
    <t>Ley 6/86</t>
  </si>
  <si>
    <t>Supervisión</t>
  </si>
  <si>
    <t>ITBIS en base a Dirección Técnica</t>
  </si>
  <si>
    <t>SUB-TOTAL GASTOS INDIRECTOS</t>
  </si>
  <si>
    <t>SUB-TOTAL GENERAL</t>
  </si>
  <si>
    <t>IMPREVISTOS:</t>
  </si>
  <si>
    <t>Imprevistos</t>
  </si>
  <si>
    <t>TOTAL GENERAL</t>
  </si>
  <si>
    <t xml:space="preserve">Pared  trasera.   En Block de 6"  </t>
  </si>
  <si>
    <t>Construcción  de  pared  perimetral  con  block  de  6"  H= 2.3 M</t>
  </si>
  <si>
    <t>M2</t>
  </si>
  <si>
    <t>M³</t>
  </si>
  <si>
    <t>Bote de Material Inservible esp=1.15</t>
  </si>
  <si>
    <t>Hormigón Armado Viga de amarre (0.20x0.25)</t>
  </si>
  <si>
    <t>Hormigon en columnas  (0.20 x 0.20 M) H= 2.7 M</t>
  </si>
  <si>
    <t>SUB-TOTAL 2</t>
  </si>
  <si>
    <t>Pintura en verja perimetral</t>
  </si>
  <si>
    <t>SUB-TOTAL 3</t>
  </si>
  <si>
    <t>Preliminares</t>
  </si>
  <si>
    <t xml:space="preserve"> </t>
  </si>
  <si>
    <t>PA</t>
  </si>
  <si>
    <t xml:space="preserve">Fumigación </t>
  </si>
  <si>
    <t>SUB-TOTAL 1</t>
  </si>
  <si>
    <t xml:space="preserve">Limpieza  </t>
  </si>
  <si>
    <t>Jardineria y Paisajismo</t>
  </si>
  <si>
    <t>Verjas de hierro</t>
  </si>
  <si>
    <t>Protectores de ventanas en hierro negro en barras 5/8"</t>
  </si>
  <si>
    <t>P2</t>
  </si>
  <si>
    <t>Protectores de puertas en hierro negro en barras 5/8"</t>
  </si>
  <si>
    <t>Ml</t>
  </si>
  <si>
    <t>Revestimiento en baños Ceramicas</t>
  </si>
  <si>
    <t>Pintura</t>
  </si>
  <si>
    <t>Pintura de exteior</t>
  </si>
  <si>
    <t>Pintura de interior</t>
  </si>
  <si>
    <t>Pintura la techo.</t>
  </si>
  <si>
    <t xml:space="preserve">Pañete </t>
  </si>
  <si>
    <t>Cantos en columnas, vigas y dinteles.</t>
  </si>
  <si>
    <t>Fraguache con llana</t>
  </si>
  <si>
    <t>Piso</t>
  </si>
  <si>
    <t>Movimiento de tierra de verja perimetral</t>
  </si>
  <si>
    <t>Excavación de verja perimetral nueva (0.45 mts x 0.6 mts.)</t>
  </si>
  <si>
    <t>Revestimiento en baños</t>
  </si>
  <si>
    <t>Limpieza Final y Bote</t>
  </si>
  <si>
    <t>P.A</t>
  </si>
  <si>
    <t>SUB-TOTAL 4</t>
  </si>
  <si>
    <t>Luminarias y accesorios</t>
  </si>
  <si>
    <t>Fecha 07-02-2023</t>
  </si>
  <si>
    <t>Ceramica 40x40 Mts</t>
  </si>
  <si>
    <t xml:space="preserve">Empañete maestrado -Interior </t>
  </si>
  <si>
    <t xml:space="preserve">Empañete maestrado -Exterior </t>
  </si>
  <si>
    <t>TERMINACION DE TECHOS</t>
  </si>
  <si>
    <t>Fino de techo</t>
  </si>
  <si>
    <t>Zabaleta de techo</t>
  </si>
  <si>
    <t>Terminacion en cocina</t>
  </si>
  <si>
    <t>Presupuesto Participativo</t>
  </si>
  <si>
    <t>Gabinetes y accesorios</t>
  </si>
  <si>
    <t>Sub-Total 5</t>
  </si>
  <si>
    <t>Sub-Total 6</t>
  </si>
  <si>
    <t>Sub-Total 7</t>
  </si>
  <si>
    <t>Sub-Total 8</t>
  </si>
  <si>
    <t>Sub-Total 9</t>
  </si>
  <si>
    <t>Sub-Total 10</t>
  </si>
  <si>
    <t>SUB-TOTAL 11</t>
  </si>
  <si>
    <t>Sub-Total 12</t>
  </si>
  <si>
    <t>SUB-TOTAL 13</t>
  </si>
  <si>
    <t>SUB-TOTAL 14</t>
  </si>
  <si>
    <t xml:space="preserve">Nota 1: </t>
  </si>
  <si>
    <t>La Partida Seguros, Pólizas y Fianzas será pagada previa presentación de Factura.</t>
  </si>
  <si>
    <t>Nota 2:</t>
  </si>
  <si>
    <t>La Partida de Imprevistos será autorizada por decisión de esta Dirección (Ingeniería y/o Despacho del Alcalde).</t>
  </si>
  <si>
    <t xml:space="preserve">              Volumetría realizada por:                                                                       </t>
  </si>
  <si>
    <t xml:space="preserve">    Revisada Por:</t>
  </si>
  <si>
    <t>__________________________________</t>
  </si>
  <si>
    <t xml:space="preserve">        Ing. Andres Yander Santana</t>
  </si>
  <si>
    <t>Arq. Emilia Sarmiento Minier</t>
  </si>
  <si>
    <t xml:space="preserve">       Ing. De Presupuesto, AMSC</t>
  </si>
  <si>
    <t>Directora de Obras Públicas Municipales, AMSC</t>
  </si>
  <si>
    <t>Pintura acrilica preparada</t>
  </si>
  <si>
    <t>PRESUPUESTO :  Terminación de centro comunal</t>
  </si>
  <si>
    <t>UBICACION  : Niza (Los Hoyos)</t>
  </si>
  <si>
    <t>Letrero Identificación de Obra</t>
  </si>
  <si>
    <t>Codia</t>
  </si>
  <si>
    <t>Cerámica importada 0.30x0.30m (baño)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</si>
</sst>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-* #,##0.00\ &quot;€&quot;_-;\-* #,##0.00\ &quot;€&quot;_-;_-* &quot;-&quot;??\ &quot;€&quot;_-;_-@_-"/>
    <numFmt numFmtId="165" formatCode="_-* #,##0.00_-;\-* #,##0.00_-;_-* &quot;-&quot;??_-;_-@_-"/>
    <numFmt numFmtId="166" formatCode="0.0"/>
    <numFmt numFmtId="167" formatCode="_-* #,##0.00\ _P_t_s_-;\-* #,##0.00\ _P_t_s_-;_-* &quot;-&quot;??\ _P_t_s_-;_-@_-"/>
    <numFmt numFmtId="168" formatCode="#,##0.00;[Red]#,##0.00"/>
    <numFmt numFmtId="169" formatCode="#,##0.0_);\(#,##0.0\)"/>
    <numFmt numFmtId="170" formatCode="#,##0.0;\-#,##0.0"/>
    <numFmt numFmtId="171" formatCode="#,##0.0"/>
    <numFmt numFmtId="172" formatCode="_-* #,##0.00\ _€_-;\-* #,##0.00\ _€_-;_-* &quot;-&quot;??\ _€_-;_-@_-"/>
    <numFmt numFmtId="173" formatCode="#."/>
    <numFmt numFmtId="174" formatCode="_([$€-2]* #,##0.00_);_([$€-2]* \(#,##0.00\);_([$€-2]* &quot;-&quot;??_)"/>
    <numFmt numFmtId="175" formatCode="_-[$€-2]* #,##0.00_-;\-[$€-2]* #,##0.00_-;_-[$€-2]* &quot;-&quot;??_-"/>
    <numFmt numFmtId="176" formatCode="_-* #,##0.00\ [$€]_-;\-* #,##0.00\ [$€]_-;_-* &quot;-&quot;??\ [$€]_-;_-@_-"/>
    <numFmt numFmtId="177" formatCode="_-* #,##0.00\ &quot;Pts&quot;_-;\-* #,##0.00\ &quot;Pts&quot;_-;_-* &quot;-&quot;??\ &quot;Pts&quot;_-;_-@_-"/>
    <numFmt numFmtId="178" formatCode="0.00_)"/>
  </numFmts>
  <fonts count="30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rgb="FF0000CC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sz val="12"/>
      <name val="Courier"/>
      <family val="3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Tms Rmn"/>
    </font>
    <font>
      <sz val="11"/>
      <color rgb="FF000000"/>
      <name val="Calibri"/>
      <family val="2"/>
      <charset val="204"/>
    </font>
  </fonts>
  <fills count="2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5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73" fontId="11" fillId="0" borderId="0">
      <protection locked="0"/>
    </xf>
    <xf numFmtId="173" fontId="12" fillId="0" borderId="0">
      <protection locked="0"/>
    </xf>
    <xf numFmtId="173" fontId="12" fillId="0" borderId="0">
      <protection locked="0"/>
    </xf>
    <xf numFmtId="173" fontId="12" fillId="0" borderId="0">
      <protection locked="0"/>
    </xf>
    <xf numFmtId="173" fontId="12" fillId="0" borderId="0">
      <protection locked="0"/>
    </xf>
    <xf numFmtId="173" fontId="12" fillId="0" borderId="0">
      <protection locked="0"/>
    </xf>
    <xf numFmtId="173" fontId="12" fillId="0" borderId="0">
      <protection locked="0"/>
    </xf>
    <xf numFmtId="0" fontId="4" fillId="0" borderId="0"/>
    <xf numFmtId="9" fontId="4" fillId="0" borderId="0" applyFont="0" applyFill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2" borderId="0" applyNumberFormat="0" applyBorder="0" applyAlignment="0" applyProtection="0"/>
    <xf numFmtId="0" fontId="14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4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7" fillId="22" borderId="77" applyNumberFormat="0" applyAlignment="0" applyProtection="0"/>
    <xf numFmtId="0" fontId="17" fillId="22" borderId="77" applyNumberFormat="0" applyAlignment="0" applyProtection="0"/>
    <xf numFmtId="0" fontId="17" fillId="22" borderId="77" applyNumberFormat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5" fillId="17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78" applyNumberFormat="0" applyFill="0" applyAlignment="0" applyProtection="0"/>
    <xf numFmtId="0" fontId="19" fillId="0" borderId="78" applyNumberFormat="0" applyFill="0" applyAlignment="0" applyProtection="0"/>
    <xf numFmtId="0" fontId="20" fillId="0" borderId="79" applyNumberFormat="0" applyFill="0" applyAlignment="0" applyProtection="0"/>
    <xf numFmtId="0" fontId="20" fillId="0" borderId="79" applyNumberFormat="0" applyFill="0" applyAlignment="0" applyProtection="0"/>
    <xf numFmtId="0" fontId="21" fillId="0" borderId="80" applyNumberFormat="0" applyFill="0" applyAlignment="0" applyProtection="0"/>
    <xf numFmtId="0" fontId="21" fillId="0" borderId="80" applyNumberFormat="0" applyFill="0" applyAlignment="0" applyProtection="0"/>
    <xf numFmtId="0" fontId="16" fillId="21" borderId="0" applyNumberFormat="0" applyBorder="0" applyAlignment="0" applyProtection="0"/>
    <xf numFmtId="172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22" fillId="13" borderId="0" applyNumberFormat="0" applyBorder="0" applyAlignment="0" applyProtection="0"/>
    <xf numFmtId="0" fontId="13" fillId="0" borderId="0"/>
    <xf numFmtId="178" fontId="23" fillId="0" borderId="0"/>
    <xf numFmtId="0" fontId="4" fillId="0" borderId="0"/>
    <xf numFmtId="0" fontId="4" fillId="0" borderId="0"/>
    <xf numFmtId="0" fontId="4" fillId="0" borderId="0"/>
    <xf numFmtId="39" fontId="10" fillId="0" borderId="0"/>
    <xf numFmtId="0" fontId="2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25" fillId="22" borderId="81" applyNumberFormat="0" applyAlignment="0" applyProtection="0"/>
    <xf numFmtId="0" fontId="25" fillId="22" borderId="81" applyNumberFormat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5" fillId="22" borderId="81" applyNumberFormat="0" applyAlignment="0" applyProtection="0"/>
    <xf numFmtId="0" fontId="1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9" fillId="0" borderId="78" applyNumberFormat="0" applyFill="0" applyAlignment="0" applyProtection="0"/>
    <xf numFmtId="0" fontId="20" fillId="0" borderId="79" applyNumberFormat="0" applyFill="0" applyAlignment="0" applyProtection="0"/>
    <xf numFmtId="0" fontId="21" fillId="0" borderId="80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82" applyNumberFormat="0" applyFill="0" applyAlignment="0" applyProtection="0"/>
    <xf numFmtId="39" fontId="28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9" fillId="0" borderId="0"/>
    <xf numFmtId="165" fontId="29" fillId="0" borderId="0" applyFont="0" applyFill="0" applyBorder="0" applyAlignment="0" applyProtection="0"/>
    <xf numFmtId="0" fontId="4" fillId="0" borderId="0"/>
    <xf numFmtId="165" fontId="7" fillId="0" borderId="0" applyFont="0" applyFill="0" applyBorder="0" applyAlignment="0" applyProtection="0"/>
  </cellStyleXfs>
  <cellXfs count="250">
    <xf numFmtId="0" fontId="0" fillId="0" borderId="0" xfId="0"/>
    <xf numFmtId="0" fontId="3" fillId="0" borderId="0" xfId="0" applyFont="1" applyAlignment="1">
      <alignment wrapText="1"/>
    </xf>
    <xf numFmtId="166" fontId="3" fillId="4" borderId="10" xfId="0" applyNumberFormat="1" applyFont="1" applyFill="1" applyBorder="1" applyAlignment="1">
      <alignment horizontal="center" vertical="top"/>
    </xf>
    <xf numFmtId="0" fontId="3" fillId="4" borderId="11" xfId="0" applyFont="1" applyFill="1" applyBorder="1" applyAlignment="1">
      <alignment horizontal="left" vertical="top"/>
    </xf>
    <xf numFmtId="166" fontId="2" fillId="0" borderId="25" xfId="0" applyNumberFormat="1" applyFont="1" applyBorder="1" applyAlignment="1">
      <alignment horizontal="center" vertical="center"/>
    </xf>
    <xf numFmtId="4" fontId="2" fillId="0" borderId="26" xfId="0" applyNumberFormat="1" applyFont="1" applyBorder="1" applyAlignment="1">
      <alignment horizontal="center" vertical="center" wrapText="1"/>
    </xf>
    <xf numFmtId="166" fontId="2" fillId="0" borderId="28" xfId="0" applyNumberFormat="1" applyFont="1" applyBorder="1" applyAlignment="1">
      <alignment horizontal="center" vertical="center"/>
    </xf>
    <xf numFmtId="4" fontId="2" fillId="5" borderId="29" xfId="0" applyNumberFormat="1" applyFont="1" applyFill="1" applyBorder="1" applyAlignment="1">
      <alignment horizontal="center" vertical="center"/>
    </xf>
    <xf numFmtId="166" fontId="2" fillId="0" borderId="30" xfId="0" applyNumberFormat="1" applyFont="1" applyBorder="1" applyAlignment="1">
      <alignment horizontal="center" vertical="center"/>
    </xf>
    <xf numFmtId="4" fontId="2" fillId="5" borderId="31" xfId="0" applyNumberFormat="1" applyFont="1" applyFill="1" applyBorder="1" applyAlignment="1">
      <alignment horizontal="center" vertical="center"/>
    </xf>
    <xf numFmtId="1" fontId="3" fillId="4" borderId="34" xfId="0" applyNumberFormat="1" applyFont="1" applyFill="1" applyBorder="1" applyAlignment="1">
      <alignment horizontal="center" vertical="top"/>
    </xf>
    <xf numFmtId="0" fontId="2" fillId="4" borderId="35" xfId="0" applyFont="1" applyFill="1" applyBorder="1" applyAlignment="1">
      <alignment horizontal="center" wrapText="1"/>
    </xf>
    <xf numFmtId="0" fontId="2" fillId="5" borderId="37" xfId="0" applyFont="1" applyFill="1" applyBorder="1" applyAlignment="1">
      <alignment horizontal="center" vertical="center" wrapText="1"/>
    </xf>
    <xf numFmtId="166" fontId="3" fillId="4" borderId="40" xfId="0" applyNumberFormat="1" applyFont="1" applyFill="1" applyBorder="1" applyAlignment="1">
      <alignment horizontal="center" vertical="top"/>
    </xf>
    <xf numFmtId="170" fontId="3" fillId="4" borderId="42" xfId="0" applyNumberFormat="1" applyFont="1" applyFill="1" applyBorder="1" applyAlignment="1">
      <alignment horizontal="center" vertical="top" wrapText="1"/>
    </xf>
    <xf numFmtId="0" fontId="3" fillId="4" borderId="43" xfId="0" applyFont="1" applyFill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top" wrapText="1"/>
    </xf>
    <xf numFmtId="0" fontId="3" fillId="4" borderId="46" xfId="0" applyFont="1" applyFill="1" applyBorder="1" applyAlignment="1">
      <alignment horizontal="left" vertical="top" wrapText="1"/>
    </xf>
    <xf numFmtId="0" fontId="2" fillId="0" borderId="48" xfId="0" applyFont="1" applyBorder="1" applyAlignment="1">
      <alignment horizontal="center" vertical="top" wrapText="1"/>
    </xf>
    <xf numFmtId="0" fontId="3" fillId="4" borderId="42" xfId="0" applyFont="1" applyFill="1" applyBorder="1" applyAlignment="1">
      <alignment horizontal="center" vertical="top" wrapText="1"/>
    </xf>
    <xf numFmtId="0" fontId="3" fillId="4" borderId="43" xfId="0" applyFont="1" applyFill="1" applyBorder="1" applyAlignment="1">
      <alignment horizontal="left" vertical="top" wrapText="1"/>
    </xf>
    <xf numFmtId="0" fontId="3" fillId="4" borderId="46" xfId="0" applyFont="1" applyFill="1" applyBorder="1" applyAlignment="1">
      <alignment horizontal="center" vertical="top" wrapText="1"/>
    </xf>
    <xf numFmtId="4" fontId="3" fillId="3" borderId="12" xfId="3" applyNumberFormat="1" applyFont="1" applyFill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top" wrapText="1"/>
    </xf>
    <xf numFmtId="0" fontId="2" fillId="0" borderId="51" xfId="0" applyFont="1" applyBorder="1" applyAlignment="1">
      <alignment horizontal="center" vertical="top" wrapText="1"/>
    </xf>
    <xf numFmtId="170" fontId="3" fillId="4" borderId="39" xfId="0" applyNumberFormat="1" applyFont="1" applyFill="1" applyBorder="1" applyAlignment="1">
      <alignment horizontal="center" vertical="top" wrapText="1"/>
    </xf>
    <xf numFmtId="170" fontId="2" fillId="0" borderId="52" xfId="0" applyNumberFormat="1" applyFont="1" applyBorder="1" applyAlignment="1">
      <alignment horizontal="center" vertical="top" wrapText="1"/>
    </xf>
    <xf numFmtId="169" fontId="2" fillId="0" borderId="53" xfId="0" applyNumberFormat="1" applyFont="1" applyBorder="1" applyAlignment="1">
      <alignment horizontal="center" vertical="top" wrapText="1"/>
    </xf>
    <xf numFmtId="169" fontId="2" fillId="0" borderId="23" xfId="0" applyNumberFormat="1" applyFont="1" applyBorder="1" applyAlignment="1">
      <alignment horizontal="center" vertical="top" wrapText="1"/>
    </xf>
    <xf numFmtId="170" fontId="2" fillId="0" borderId="23" xfId="0" applyNumberFormat="1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top" wrapText="1"/>
    </xf>
    <xf numFmtId="3" fontId="2" fillId="0" borderId="48" xfId="0" applyNumberFormat="1" applyFont="1" applyBorder="1" applyAlignment="1">
      <alignment horizontal="center" vertical="top" wrapText="1"/>
    </xf>
    <xf numFmtId="0" fontId="2" fillId="0" borderId="48" xfId="0" applyFont="1" applyBorder="1" applyAlignment="1">
      <alignment horizontal="center" vertical="center" wrapText="1"/>
    </xf>
    <xf numFmtId="165" fontId="2" fillId="0" borderId="55" xfId="1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left" vertical="top" wrapText="1"/>
    </xf>
    <xf numFmtId="165" fontId="2" fillId="0" borderId="55" xfId="1" applyFont="1" applyFill="1" applyBorder="1" applyAlignment="1">
      <alignment horizontal="center" vertical="top" wrapText="1"/>
    </xf>
    <xf numFmtId="0" fontId="3" fillId="4" borderId="59" xfId="0" applyFont="1" applyFill="1" applyBorder="1" applyAlignment="1">
      <alignment horizontal="left" vertical="top" wrapText="1"/>
    </xf>
    <xf numFmtId="0" fontId="2" fillId="0" borderId="60" xfId="0" applyFont="1" applyBorder="1" applyAlignment="1">
      <alignment horizontal="center" vertical="top" wrapText="1"/>
    </xf>
    <xf numFmtId="165" fontId="2" fillId="0" borderId="55" xfId="1" applyFont="1" applyFill="1" applyBorder="1" applyAlignment="1">
      <alignment vertical="top" wrapText="1"/>
    </xf>
    <xf numFmtId="0" fontId="3" fillId="4" borderId="59" xfId="0" applyFont="1" applyFill="1" applyBorder="1" applyAlignment="1">
      <alignment horizontal="center" vertical="top" wrapText="1"/>
    </xf>
    <xf numFmtId="0" fontId="2" fillId="0" borderId="62" xfId="0" applyFont="1" applyBorder="1" applyAlignment="1">
      <alignment horizontal="center" vertical="top" wrapText="1"/>
    </xf>
    <xf numFmtId="0" fontId="3" fillId="4" borderId="12" xfId="0" applyFont="1" applyFill="1" applyBorder="1" applyAlignment="1">
      <alignment horizontal="left" vertical="top"/>
    </xf>
    <xf numFmtId="0" fontId="2" fillId="5" borderId="65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top"/>
    </xf>
    <xf numFmtId="0" fontId="2" fillId="4" borderId="11" xfId="0" applyFont="1" applyFill="1" applyBorder="1" applyAlignment="1">
      <alignment horizont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165" fontId="2" fillId="0" borderId="61" xfId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top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5" fillId="0" borderId="0" xfId="0" applyFont="1"/>
    <xf numFmtId="2" fontId="2" fillId="0" borderId="4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horizontal="right" vertical="top"/>
    </xf>
    <xf numFmtId="2" fontId="2" fillId="0" borderId="4" xfId="0" applyNumberFormat="1" applyFont="1" applyBorder="1" applyAlignment="1">
      <alignment horizontal="center" vertical="top" wrapText="1"/>
    </xf>
    <xf numFmtId="4" fontId="3" fillId="2" borderId="10" xfId="0" applyNumberFormat="1" applyFont="1" applyFill="1" applyBorder="1" applyAlignment="1">
      <alignment horizontal="center" vertical="center"/>
    </xf>
    <xf numFmtId="4" fontId="3" fillId="2" borderId="1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/>
    <xf numFmtId="0" fontId="5" fillId="7" borderId="0" xfId="0" applyFont="1" applyFill="1"/>
    <xf numFmtId="165" fontId="2" fillId="0" borderId="4" xfId="1" applyFont="1" applyFill="1" applyBorder="1" applyAlignment="1">
      <alignment horizontal="center" vertical="center"/>
    </xf>
    <xf numFmtId="165" fontId="2" fillId="0" borderId="63" xfId="1" applyFont="1" applyFill="1" applyBorder="1" applyAlignment="1">
      <alignment horizontal="center" vertical="center"/>
    </xf>
    <xf numFmtId="0" fontId="2" fillId="0" borderId="0" xfId="0" applyFont="1"/>
    <xf numFmtId="0" fontId="5" fillId="0" borderId="4" xfId="0" applyFont="1" applyBorder="1" applyAlignment="1">
      <alignment horizontal="center"/>
    </xf>
    <xf numFmtId="165" fontId="2" fillId="0" borderId="27" xfId="1" applyFont="1" applyFill="1" applyBorder="1" applyAlignment="1">
      <alignment horizontal="center" vertical="center"/>
    </xf>
    <xf numFmtId="165" fontId="2" fillId="0" borderId="64" xfId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32" xfId="0" applyFont="1" applyBorder="1"/>
    <xf numFmtId="168" fontId="2" fillId="4" borderId="35" xfId="4" applyNumberFormat="1" applyFont="1" applyFill="1" applyBorder="1" applyAlignment="1">
      <alignment horizontal="right"/>
    </xf>
    <xf numFmtId="165" fontId="2" fillId="0" borderId="38" xfId="1" applyFont="1" applyFill="1" applyBorder="1" applyAlignment="1">
      <alignment horizontal="center" vertical="center"/>
    </xf>
    <xf numFmtId="168" fontId="2" fillId="4" borderId="57" xfId="4" applyNumberFormat="1" applyFont="1" applyFill="1" applyBorder="1" applyAlignment="1">
      <alignment horizontal="right"/>
    </xf>
    <xf numFmtId="165" fontId="2" fillId="0" borderId="73" xfId="1" applyFont="1" applyFill="1" applyBorder="1" applyAlignment="1">
      <alignment horizontal="center" vertical="center"/>
    </xf>
    <xf numFmtId="168" fontId="2" fillId="4" borderId="12" xfId="4" applyNumberFormat="1" applyFont="1" applyFill="1" applyBorder="1" applyAlignment="1">
      <alignment horizontal="right"/>
    </xf>
    <xf numFmtId="165" fontId="2" fillId="0" borderId="67" xfId="1" applyFont="1" applyFill="1" applyBorder="1" applyAlignment="1">
      <alignment horizontal="center" vertical="center"/>
    </xf>
    <xf numFmtId="4" fontId="3" fillId="3" borderId="10" xfId="0" applyNumberFormat="1" applyFont="1" applyFill="1" applyBorder="1" applyAlignment="1">
      <alignment horizontal="center"/>
    </xf>
    <xf numFmtId="4" fontId="3" fillId="3" borderId="11" xfId="0" applyNumberFormat="1" applyFont="1" applyFill="1" applyBorder="1" applyAlignment="1">
      <alignment horizontal="center"/>
    </xf>
    <xf numFmtId="4" fontId="3" fillId="3" borderId="12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/>
    </xf>
    <xf numFmtId="10" fontId="2" fillId="0" borderId="17" xfId="2" applyNumberFormat="1" applyFont="1" applyFill="1" applyBorder="1" applyAlignment="1">
      <alignment horizontal="center" vertical="center"/>
    </xf>
    <xf numFmtId="165" fontId="2" fillId="0" borderId="18" xfId="1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3" fillId="0" borderId="22" xfId="1" applyFont="1" applyFill="1" applyBorder="1" applyAlignment="1">
      <alignment horizontal="center" vertical="center"/>
    </xf>
    <xf numFmtId="4" fontId="3" fillId="3" borderId="68" xfId="0" applyNumberFormat="1" applyFont="1" applyFill="1" applyBorder="1" applyAlignment="1">
      <alignment horizontal="center"/>
    </xf>
    <xf numFmtId="4" fontId="3" fillId="3" borderId="69" xfId="0" applyNumberFormat="1" applyFont="1" applyFill="1" applyBorder="1" applyAlignment="1">
      <alignment horizontal="center"/>
    </xf>
    <xf numFmtId="165" fontId="3" fillId="3" borderId="70" xfId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top"/>
    </xf>
    <xf numFmtId="4" fontId="2" fillId="0" borderId="0" xfId="0" applyNumberFormat="1" applyFont="1" applyAlignment="1">
      <alignment horizontal="right"/>
    </xf>
    <xf numFmtId="165" fontId="2" fillId="0" borderId="4" xfId="1" applyFont="1" applyBorder="1" applyAlignment="1"/>
    <xf numFmtId="165" fontId="2" fillId="0" borderId="0" xfId="1" applyFont="1" applyBorder="1" applyAlignment="1"/>
    <xf numFmtId="165" fontId="2" fillId="0" borderId="5" xfId="1" applyFont="1" applyBorder="1" applyAlignment="1"/>
    <xf numFmtId="0" fontId="2" fillId="0" borderId="0" xfId="0" applyFont="1" applyAlignment="1">
      <alignment vertical="top"/>
    </xf>
    <xf numFmtId="0" fontId="2" fillId="0" borderId="4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7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wrapText="1"/>
    </xf>
    <xf numFmtId="4" fontId="3" fillId="2" borderId="11" xfId="0" applyNumberFormat="1" applyFont="1" applyFill="1" applyBorder="1" applyAlignment="1">
      <alignment vertical="center"/>
    </xf>
    <xf numFmtId="0" fontId="3" fillId="4" borderId="11" xfId="0" applyFont="1" applyFill="1" applyBorder="1" applyAlignment="1">
      <alignment vertical="top"/>
    </xf>
    <xf numFmtId="0" fontId="2" fillId="5" borderId="29" xfId="0" applyFont="1" applyFill="1" applyBorder="1" applyAlignment="1">
      <alignment vertical="center" wrapText="1"/>
    </xf>
    <xf numFmtId="0" fontId="2" fillId="0" borderId="26" xfId="0" applyFont="1" applyBorder="1" applyAlignment="1">
      <alignment vertical="top" wrapText="1"/>
    </xf>
    <xf numFmtId="0" fontId="2" fillId="5" borderId="31" xfId="0" applyFont="1" applyFill="1" applyBorder="1" applyAlignment="1">
      <alignment vertical="center" wrapText="1"/>
    </xf>
    <xf numFmtId="0" fontId="3" fillId="4" borderId="35" xfId="0" applyFont="1" applyFill="1" applyBorder="1" applyAlignment="1">
      <alignment vertical="top" wrapText="1"/>
    </xf>
    <xf numFmtId="0" fontId="3" fillId="4" borderId="46" xfId="0" applyFont="1" applyFill="1" applyBorder="1" applyAlignment="1">
      <alignment vertical="top" wrapText="1"/>
    </xf>
    <xf numFmtId="0" fontId="2" fillId="0" borderId="51" xfId="0" applyFont="1" applyBorder="1" applyAlignment="1">
      <alignment vertical="top" wrapText="1"/>
    </xf>
    <xf numFmtId="0" fontId="2" fillId="0" borderId="49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2" fillId="0" borderId="47" xfId="0" applyFont="1" applyBorder="1" applyAlignment="1">
      <alignment vertical="top" wrapText="1"/>
    </xf>
    <xf numFmtId="0" fontId="3" fillId="4" borderId="43" xfId="0" applyFont="1" applyFill="1" applyBorder="1" applyAlignment="1">
      <alignment vertical="top" wrapText="1"/>
    </xf>
    <xf numFmtId="0" fontId="2" fillId="0" borderId="49" xfId="0" applyFont="1" applyBorder="1" applyAlignment="1">
      <alignment vertical="center" wrapText="1"/>
    </xf>
    <xf numFmtId="0" fontId="2" fillId="0" borderId="47" xfId="0" applyFont="1" applyBorder="1" applyAlignment="1">
      <alignment vertical="center" wrapText="1"/>
    </xf>
    <xf numFmtId="171" fontId="3" fillId="4" borderId="43" xfId="0" applyNumberFormat="1" applyFont="1" applyFill="1" applyBorder="1" applyAlignment="1">
      <alignment vertical="top" wrapText="1"/>
    </xf>
    <xf numFmtId="3" fontId="2" fillId="0" borderId="24" xfId="0" applyNumberFormat="1" applyFont="1" applyBorder="1" applyAlignment="1">
      <alignment vertical="top" wrapText="1"/>
    </xf>
    <xf numFmtId="0" fontId="2" fillId="5" borderId="50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vertical="top" wrapText="1"/>
    </xf>
    <xf numFmtId="0" fontId="2" fillId="5" borderId="66" xfId="0" applyFont="1" applyFill="1" applyBorder="1" applyAlignment="1">
      <alignment vertical="center" wrapText="1"/>
    </xf>
    <xf numFmtId="4" fontId="3" fillId="3" borderId="11" xfId="0" applyNumberFormat="1" applyFont="1" applyFill="1" applyBorder="1"/>
    <xf numFmtId="0" fontId="2" fillId="0" borderId="17" xfId="0" applyFont="1" applyBorder="1" applyAlignment="1">
      <alignment vertical="center"/>
    </xf>
    <xf numFmtId="4" fontId="3" fillId="3" borderId="69" xfId="0" applyNumberFormat="1" applyFont="1" applyFill="1" applyBorder="1"/>
    <xf numFmtId="0" fontId="2" fillId="0" borderId="8" xfId="0" applyFont="1" applyBorder="1"/>
    <xf numFmtId="4" fontId="3" fillId="2" borderId="11" xfId="0" applyNumberFormat="1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4" fontId="2" fillId="4" borderId="35" xfId="0" applyNumberFormat="1" applyFont="1" applyFill="1" applyBorder="1" applyAlignment="1">
      <alignment horizontal="center" vertical="center" wrapText="1"/>
    </xf>
    <xf numFmtId="171" fontId="3" fillId="4" borderId="46" xfId="0" applyNumberFormat="1" applyFont="1" applyFill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171" fontId="3" fillId="4" borderId="43" xfId="0" applyNumberFormat="1" applyFont="1" applyFill="1" applyBorder="1" applyAlignment="1">
      <alignment horizontal="center" vertical="center" wrapText="1"/>
    </xf>
    <xf numFmtId="3" fontId="2" fillId="0" borderId="24" xfId="0" applyNumberFormat="1" applyFont="1" applyBorder="1" applyAlignment="1">
      <alignment horizontal="center" vertical="center" wrapText="1"/>
    </xf>
    <xf numFmtId="4" fontId="2" fillId="4" borderId="11" xfId="0" applyNumberFormat="1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center" vertical="center"/>
    </xf>
    <xf numFmtId="4" fontId="3" fillId="3" borderId="69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165" fontId="2" fillId="0" borderId="0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5" fontId="2" fillId="0" borderId="3" xfId="1" applyFont="1" applyBorder="1" applyAlignment="1">
      <alignment horizontal="right"/>
    </xf>
    <xf numFmtId="165" fontId="3" fillId="0" borderId="5" xfId="1" applyFont="1" applyBorder="1" applyAlignment="1">
      <alignment horizontal="center" wrapText="1"/>
    </xf>
    <xf numFmtId="165" fontId="3" fillId="0" borderId="7" xfId="1" applyFont="1" applyBorder="1" applyAlignment="1">
      <alignment horizontal="left" vertical="top" wrapText="1"/>
    </xf>
    <xf numFmtId="165" fontId="3" fillId="2" borderId="22" xfId="1" applyFont="1" applyFill="1" applyBorder="1" applyAlignment="1">
      <alignment horizontal="right" vertical="center"/>
    </xf>
    <xf numFmtId="165" fontId="5" fillId="0" borderId="3" xfId="1" applyFont="1" applyBorder="1"/>
    <xf numFmtId="165" fontId="3" fillId="3" borderId="7" xfId="1" applyFont="1" applyFill="1" applyBorder="1" applyAlignment="1">
      <alignment horizontal="right" vertical="center" wrapText="1"/>
    </xf>
    <xf numFmtId="165" fontId="2" fillId="0" borderId="5" xfId="1" applyFont="1" applyBorder="1"/>
    <xf numFmtId="165" fontId="3" fillId="4" borderId="7" xfId="1" applyFont="1" applyFill="1" applyBorder="1" applyAlignment="1">
      <alignment horizontal="left" vertical="top"/>
    </xf>
    <xf numFmtId="165" fontId="2" fillId="0" borderId="33" xfId="1" applyFont="1" applyBorder="1"/>
    <xf numFmtId="165" fontId="2" fillId="4" borderId="36" xfId="1" applyFont="1" applyFill="1" applyBorder="1" applyAlignment="1">
      <alignment horizontal="center"/>
    </xf>
    <xf numFmtId="165" fontId="3" fillId="6" borderId="7" xfId="1" applyFont="1" applyFill="1" applyBorder="1" applyAlignment="1">
      <alignment horizontal="right"/>
    </xf>
    <xf numFmtId="165" fontId="3" fillId="4" borderId="7" xfId="1" applyFont="1" applyFill="1" applyBorder="1" applyAlignment="1">
      <alignment horizontal="center" vertical="top" wrapText="1"/>
    </xf>
    <xf numFmtId="165" fontId="2" fillId="0" borderId="63" xfId="1" applyFont="1" applyBorder="1" applyAlignment="1">
      <alignment horizontal="center" vertical="top" wrapText="1"/>
    </xf>
    <xf numFmtId="165" fontId="3" fillId="6" borderId="7" xfId="1" applyFont="1" applyFill="1" applyBorder="1" applyAlignment="1">
      <alignment horizontal="center"/>
    </xf>
    <xf numFmtId="165" fontId="2" fillId="0" borderId="61" xfId="1" applyFont="1" applyBorder="1" applyAlignment="1">
      <alignment horizontal="center" vertical="top" wrapText="1"/>
    </xf>
    <xf numFmtId="165" fontId="3" fillId="6" borderId="56" xfId="1" applyFont="1" applyFill="1" applyBorder="1" applyAlignment="1">
      <alignment horizontal="center"/>
    </xf>
    <xf numFmtId="165" fontId="3" fillId="4" borderId="41" xfId="1" applyFont="1" applyFill="1" applyBorder="1" applyAlignment="1">
      <alignment horizontal="center" vertical="top" wrapText="1"/>
    </xf>
    <xf numFmtId="165" fontId="2" fillId="0" borderId="55" xfId="1" applyFont="1" applyBorder="1" applyAlignment="1">
      <alignment horizontal="center" vertical="top" wrapText="1"/>
    </xf>
    <xf numFmtId="165" fontId="2" fillId="4" borderId="58" xfId="1" applyFont="1" applyFill="1" applyBorder="1" applyAlignment="1">
      <alignment horizontal="center"/>
    </xf>
    <xf numFmtId="165" fontId="2" fillId="4" borderId="7" xfId="1" applyFont="1" applyFill="1" applyBorder="1" applyAlignment="1">
      <alignment horizontal="center"/>
    </xf>
    <xf numFmtId="165" fontId="5" fillId="0" borderId="5" xfId="1" applyFont="1" applyBorder="1"/>
    <xf numFmtId="165" fontId="3" fillId="3" borderId="7" xfId="1" applyFont="1" applyFill="1" applyBorder="1" applyAlignment="1">
      <alignment horizontal="center"/>
    </xf>
    <xf numFmtId="165" fontId="2" fillId="0" borderId="15" xfId="1" applyFont="1" applyBorder="1" applyAlignment="1">
      <alignment horizontal="center" vertical="center"/>
    </xf>
    <xf numFmtId="165" fontId="2" fillId="0" borderId="18" xfId="1" applyFont="1" applyBorder="1" applyAlignment="1">
      <alignment horizontal="center" vertical="center"/>
    </xf>
    <xf numFmtId="165" fontId="2" fillId="0" borderId="21" xfId="1" applyFont="1" applyBorder="1" applyAlignment="1">
      <alignment horizontal="center" vertical="center"/>
    </xf>
    <xf numFmtId="165" fontId="2" fillId="0" borderId="5" xfId="1" applyFont="1" applyBorder="1" applyAlignment="1">
      <alignment horizontal="right"/>
    </xf>
    <xf numFmtId="165" fontId="2" fillId="0" borderId="5" xfId="1" applyFont="1" applyBorder="1" applyAlignment="1">
      <alignment vertical="top"/>
    </xf>
    <xf numFmtId="165" fontId="2" fillId="0" borderId="5" xfId="1" applyFont="1" applyBorder="1" applyAlignment="1">
      <alignment horizontal="left" vertical="top"/>
    </xf>
    <xf numFmtId="165" fontId="2" fillId="0" borderId="9" xfId="1" applyFont="1" applyBorder="1" applyAlignment="1">
      <alignment horizontal="center"/>
    </xf>
    <xf numFmtId="165" fontId="5" fillId="0" borderId="0" xfId="1" applyFont="1"/>
    <xf numFmtId="165" fontId="3" fillId="3" borderId="56" xfId="1" applyFont="1" applyFill="1" applyBorder="1" applyAlignment="1">
      <alignment horizontal="right" vertical="center" wrapText="1"/>
    </xf>
    <xf numFmtId="166" fontId="3" fillId="4" borderId="24" xfId="0" applyNumberFormat="1" applyFont="1" applyFill="1" applyBorder="1" applyAlignment="1">
      <alignment horizontal="center" vertical="top"/>
    </xf>
    <xf numFmtId="166" fontId="3" fillId="4" borderId="24" xfId="0" applyNumberFormat="1" applyFont="1" applyFill="1" applyBorder="1" applyAlignment="1">
      <alignment vertical="top"/>
    </xf>
    <xf numFmtId="166" fontId="3" fillId="4" borderId="24" xfId="0" applyNumberFormat="1" applyFont="1" applyFill="1" applyBorder="1" applyAlignment="1">
      <alignment horizontal="center" vertical="center"/>
    </xf>
    <xf numFmtId="165" fontId="3" fillId="4" borderId="24" xfId="1" applyFont="1" applyFill="1" applyBorder="1" applyAlignment="1">
      <alignment horizontal="center" vertical="top"/>
    </xf>
    <xf numFmtId="166" fontId="2" fillId="0" borderId="24" xfId="0" applyNumberFormat="1" applyFont="1" applyBorder="1" applyAlignment="1">
      <alignment horizontal="center" vertical="center"/>
    </xf>
    <xf numFmtId="165" fontId="2" fillId="0" borderId="24" xfId="1" applyFont="1" applyFill="1" applyBorder="1" applyAlignment="1">
      <alignment vertical="center"/>
    </xf>
    <xf numFmtId="165" fontId="2" fillId="0" borderId="24" xfId="1" applyFont="1" applyFill="1" applyBorder="1" applyAlignment="1">
      <alignment horizontal="center" vertical="center"/>
    </xf>
    <xf numFmtId="0" fontId="3" fillId="4" borderId="75" xfId="0" applyFont="1" applyFill="1" applyBorder="1" applyAlignment="1">
      <alignment vertical="top"/>
    </xf>
    <xf numFmtId="0" fontId="3" fillId="4" borderId="75" xfId="0" applyFont="1" applyFill="1" applyBorder="1" applyAlignment="1">
      <alignment horizontal="center" vertical="center"/>
    </xf>
    <xf numFmtId="0" fontId="3" fillId="4" borderId="75" xfId="0" applyFont="1" applyFill="1" applyBorder="1" applyAlignment="1">
      <alignment horizontal="left" vertical="top"/>
    </xf>
    <xf numFmtId="0" fontId="2" fillId="5" borderId="24" xfId="0" applyFont="1" applyFill="1" applyBorder="1" applyAlignment="1">
      <alignment vertical="center" wrapText="1"/>
    </xf>
    <xf numFmtId="4" fontId="2" fillId="5" borderId="24" xfId="0" applyNumberFormat="1" applyFont="1" applyFill="1" applyBorder="1" applyAlignment="1">
      <alignment horizontal="center" vertical="center"/>
    </xf>
    <xf numFmtId="165" fontId="2" fillId="5" borderId="24" xfId="1" applyFont="1" applyFill="1" applyBorder="1" applyAlignment="1">
      <alignment horizontal="right" vertical="center"/>
    </xf>
    <xf numFmtId="0" fontId="3" fillId="4" borderId="76" xfId="0" applyFont="1" applyFill="1" applyBorder="1" applyAlignment="1">
      <alignment horizontal="left" vertical="center"/>
    </xf>
    <xf numFmtId="165" fontId="3" fillId="4" borderId="41" xfId="1" applyFont="1" applyFill="1" applyBorder="1" applyAlignment="1">
      <alignment horizontal="left" vertical="center"/>
    </xf>
    <xf numFmtId="165" fontId="5" fillId="0" borderId="24" xfId="1" applyFont="1" applyBorder="1" applyAlignment="1">
      <alignment vertical="center"/>
    </xf>
    <xf numFmtId="166" fontId="8" fillId="0" borderId="4" xfId="6" applyNumberFormat="1" applyFont="1" applyBorder="1" applyAlignment="1">
      <alignment horizontal="center" vertical="top"/>
    </xf>
    <xf numFmtId="0" fontId="8" fillId="0" borderId="24" xfId="6" applyFont="1" applyBorder="1" applyAlignment="1">
      <alignment horizontal="left" vertical="top" wrapText="1"/>
    </xf>
    <xf numFmtId="0" fontId="2" fillId="5" borderId="24" xfId="0" applyFont="1" applyFill="1" applyBorder="1" applyAlignment="1">
      <alignment horizontal="center" vertical="top" wrapText="1"/>
    </xf>
    <xf numFmtId="4" fontId="8" fillId="0" borderId="2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center"/>
    </xf>
    <xf numFmtId="4" fontId="2" fillId="0" borderId="5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168" fontId="3" fillId="6" borderId="6" xfId="4" applyNumberFormat="1" applyFont="1" applyFill="1" applyBorder="1" applyAlignment="1">
      <alignment horizontal="center"/>
    </xf>
    <xf numFmtId="168" fontId="3" fillId="6" borderId="32" xfId="4" applyNumberFormat="1" applyFont="1" applyFill="1" applyBorder="1" applyAlignment="1">
      <alignment horizontal="center"/>
    </xf>
    <xf numFmtId="168" fontId="3" fillId="6" borderId="33" xfId="4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top"/>
    </xf>
    <xf numFmtId="4" fontId="3" fillId="0" borderId="8" xfId="0" applyNumberFormat="1" applyFont="1" applyBorder="1" applyAlignment="1">
      <alignment horizontal="center" wrapText="1"/>
    </xf>
    <xf numFmtId="4" fontId="3" fillId="0" borderId="9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5" xfId="0" applyFont="1" applyBorder="1" applyAlignment="1">
      <alignment horizontal="left" wrapText="1"/>
    </xf>
    <xf numFmtId="4" fontId="3" fillId="3" borderId="6" xfId="3" applyNumberFormat="1" applyFont="1" applyFill="1" applyBorder="1" applyAlignment="1">
      <alignment horizontal="center" vertical="center" wrapText="1"/>
    </xf>
    <xf numFmtId="4" fontId="3" fillId="3" borderId="32" xfId="3" applyNumberFormat="1" applyFont="1" applyFill="1" applyBorder="1" applyAlignment="1">
      <alignment horizontal="center" vertical="center" wrapText="1"/>
    </xf>
    <xf numFmtId="4" fontId="3" fillId="3" borderId="33" xfId="3" applyNumberFormat="1" applyFont="1" applyFill="1" applyBorder="1" applyAlignment="1">
      <alignment horizontal="center" vertical="center" wrapText="1"/>
    </xf>
    <xf numFmtId="4" fontId="3" fillId="3" borderId="74" xfId="3" applyNumberFormat="1" applyFont="1" applyFill="1" applyBorder="1" applyAlignment="1">
      <alignment horizontal="center" vertical="center" wrapText="1"/>
    </xf>
    <xf numFmtId="4" fontId="3" fillId="3" borderId="8" xfId="3" applyNumberFormat="1" applyFont="1" applyFill="1" applyBorder="1" applyAlignment="1">
      <alignment horizontal="center" vertical="center" wrapText="1"/>
    </xf>
    <xf numFmtId="4" fontId="3" fillId="3" borderId="9" xfId="3" applyNumberFormat="1" applyFont="1" applyFill="1" applyBorder="1" applyAlignment="1">
      <alignment horizontal="center" vertical="center" wrapText="1"/>
    </xf>
    <xf numFmtId="168" fontId="3" fillId="6" borderId="44" xfId="4" applyNumberFormat="1" applyFont="1" applyFill="1" applyBorder="1" applyAlignment="1">
      <alignment horizontal="center"/>
    </xf>
    <xf numFmtId="168" fontId="3" fillId="6" borderId="45" xfId="4" applyNumberFormat="1" applyFont="1" applyFill="1" applyBorder="1" applyAlignment="1">
      <alignment horizontal="center"/>
    </xf>
    <xf numFmtId="169" fontId="3" fillId="6" borderId="6" xfId="0" applyNumberFormat="1" applyFont="1" applyFill="1" applyBorder="1" applyAlignment="1">
      <alignment horizontal="center"/>
    </xf>
    <xf numFmtId="169" fontId="3" fillId="6" borderId="32" xfId="0" applyNumberFormat="1" applyFont="1" applyFill="1" applyBorder="1" applyAlignment="1">
      <alignment horizontal="center"/>
    </xf>
    <xf numFmtId="169" fontId="3" fillId="6" borderId="33" xfId="0" applyNumberFormat="1" applyFont="1" applyFill="1" applyBorder="1" applyAlignment="1">
      <alignment horizontal="center"/>
    </xf>
  </cellXfs>
  <cellStyles count="156">
    <cellStyle name="20% - Accent1" xfId="21" xr:uid="{00000000-0005-0000-0000-000000000000}"/>
    <cellStyle name="20% - Accent1 2" xfId="22" xr:uid="{00000000-0005-0000-0000-000001000000}"/>
    <cellStyle name="20% - Accent2" xfId="23" xr:uid="{00000000-0005-0000-0000-000002000000}"/>
    <cellStyle name="20% - Accent2 2" xfId="24" xr:uid="{00000000-0005-0000-0000-000003000000}"/>
    <cellStyle name="20% - Accent3" xfId="25" xr:uid="{00000000-0005-0000-0000-000004000000}"/>
    <cellStyle name="20% - Accent3 2" xfId="26" xr:uid="{00000000-0005-0000-0000-000005000000}"/>
    <cellStyle name="20% - Accent4" xfId="27" xr:uid="{00000000-0005-0000-0000-000006000000}"/>
    <cellStyle name="20% - Accent4 2" xfId="28" xr:uid="{00000000-0005-0000-0000-000007000000}"/>
    <cellStyle name="20% - Accent5" xfId="29" xr:uid="{00000000-0005-0000-0000-000008000000}"/>
    <cellStyle name="20% - Accent5 2" xfId="30" xr:uid="{00000000-0005-0000-0000-000009000000}"/>
    <cellStyle name="20% - Accent6" xfId="31" xr:uid="{00000000-0005-0000-0000-00000A000000}"/>
    <cellStyle name="20% - Accent6 2" xfId="32" xr:uid="{00000000-0005-0000-0000-00000B000000}"/>
    <cellStyle name="20% - Énfasis1 2" xfId="33" xr:uid="{00000000-0005-0000-0000-00000C000000}"/>
    <cellStyle name="20% - Énfasis2 2" xfId="34" xr:uid="{00000000-0005-0000-0000-00000D000000}"/>
    <cellStyle name="20% - Énfasis3 2" xfId="35" xr:uid="{00000000-0005-0000-0000-00000E000000}"/>
    <cellStyle name="20% - Énfasis4 2" xfId="36" xr:uid="{00000000-0005-0000-0000-00000F000000}"/>
    <cellStyle name="20% - Énfasis5 2" xfId="37" xr:uid="{00000000-0005-0000-0000-000010000000}"/>
    <cellStyle name="20% - Énfasis6 2" xfId="38" xr:uid="{00000000-0005-0000-0000-000011000000}"/>
    <cellStyle name="40% - Accent1" xfId="39" xr:uid="{00000000-0005-0000-0000-000012000000}"/>
    <cellStyle name="40% - Accent1 2" xfId="40" xr:uid="{00000000-0005-0000-0000-000013000000}"/>
    <cellStyle name="40% - Accent2" xfId="41" xr:uid="{00000000-0005-0000-0000-000014000000}"/>
    <cellStyle name="40% - Accent2 2" xfId="42" xr:uid="{00000000-0005-0000-0000-000015000000}"/>
    <cellStyle name="40% - Accent3" xfId="43" xr:uid="{00000000-0005-0000-0000-000016000000}"/>
    <cellStyle name="40% - Accent3 2" xfId="44" xr:uid="{00000000-0005-0000-0000-000017000000}"/>
    <cellStyle name="40% - Accent4" xfId="45" xr:uid="{00000000-0005-0000-0000-000018000000}"/>
    <cellStyle name="40% - Accent4 2" xfId="46" xr:uid="{00000000-0005-0000-0000-000019000000}"/>
    <cellStyle name="40% - Accent5" xfId="47" xr:uid="{00000000-0005-0000-0000-00001A000000}"/>
    <cellStyle name="40% - Accent5 2" xfId="48" xr:uid="{00000000-0005-0000-0000-00001B000000}"/>
    <cellStyle name="40% - Accent6" xfId="49" xr:uid="{00000000-0005-0000-0000-00001C000000}"/>
    <cellStyle name="40% - Accent6 2" xfId="50" xr:uid="{00000000-0005-0000-0000-00001D000000}"/>
    <cellStyle name="40% - Énfasis1 2" xfId="51" xr:uid="{00000000-0005-0000-0000-00001E000000}"/>
    <cellStyle name="40% - Énfasis2 2" xfId="52" xr:uid="{00000000-0005-0000-0000-00001F000000}"/>
    <cellStyle name="40% - Énfasis3 2" xfId="53" xr:uid="{00000000-0005-0000-0000-000020000000}"/>
    <cellStyle name="40% - Énfasis4 2" xfId="54" xr:uid="{00000000-0005-0000-0000-000021000000}"/>
    <cellStyle name="40% - Énfasis5 2" xfId="55" xr:uid="{00000000-0005-0000-0000-000022000000}"/>
    <cellStyle name="40% - Énfasis6 2" xfId="56" xr:uid="{00000000-0005-0000-0000-000023000000}"/>
    <cellStyle name="60% - Accent1" xfId="57" xr:uid="{00000000-0005-0000-0000-000024000000}"/>
    <cellStyle name="60% - Accent1 2" xfId="58" xr:uid="{00000000-0005-0000-0000-000025000000}"/>
    <cellStyle name="60% - Accent2" xfId="59" xr:uid="{00000000-0005-0000-0000-000026000000}"/>
    <cellStyle name="60% - Accent2 2" xfId="60" xr:uid="{00000000-0005-0000-0000-000027000000}"/>
    <cellStyle name="60% - Accent3" xfId="61" xr:uid="{00000000-0005-0000-0000-000028000000}"/>
    <cellStyle name="60% - Accent3 2" xfId="62" xr:uid="{00000000-0005-0000-0000-000029000000}"/>
    <cellStyle name="60% - Accent4" xfId="63" xr:uid="{00000000-0005-0000-0000-00002A000000}"/>
    <cellStyle name="60% - Accent4 2" xfId="64" xr:uid="{00000000-0005-0000-0000-00002B000000}"/>
    <cellStyle name="60% - Accent5" xfId="65" xr:uid="{00000000-0005-0000-0000-00002C000000}"/>
    <cellStyle name="60% - Accent5 2" xfId="66" xr:uid="{00000000-0005-0000-0000-00002D000000}"/>
    <cellStyle name="60% - Accent6" xfId="67" xr:uid="{00000000-0005-0000-0000-00002E000000}"/>
    <cellStyle name="60% - Accent6 2" xfId="68" xr:uid="{00000000-0005-0000-0000-00002F000000}"/>
    <cellStyle name="60% - Énfasis1 2" xfId="69" xr:uid="{00000000-0005-0000-0000-000030000000}"/>
    <cellStyle name="60% - Énfasis2 2" xfId="70" xr:uid="{00000000-0005-0000-0000-000031000000}"/>
    <cellStyle name="60% - Énfasis3 2" xfId="71" xr:uid="{00000000-0005-0000-0000-000032000000}"/>
    <cellStyle name="60% - Énfasis4 2" xfId="72" xr:uid="{00000000-0005-0000-0000-000033000000}"/>
    <cellStyle name="60% - Énfasis5 2" xfId="73" xr:uid="{00000000-0005-0000-0000-000034000000}"/>
    <cellStyle name="60% - Énfasis6 2" xfId="74" xr:uid="{00000000-0005-0000-0000-000035000000}"/>
    <cellStyle name="Accent1" xfId="75" xr:uid="{00000000-0005-0000-0000-000036000000}"/>
    <cellStyle name="Accent1 2" xfId="76" xr:uid="{00000000-0005-0000-0000-000037000000}"/>
    <cellStyle name="Accent2" xfId="77" xr:uid="{00000000-0005-0000-0000-000038000000}"/>
    <cellStyle name="Accent2 2" xfId="78" xr:uid="{00000000-0005-0000-0000-000039000000}"/>
    <cellStyle name="Accent3" xfId="79" xr:uid="{00000000-0005-0000-0000-00003A000000}"/>
    <cellStyle name="Accent3 2" xfId="80" xr:uid="{00000000-0005-0000-0000-00003B000000}"/>
    <cellStyle name="Accent4" xfId="81" xr:uid="{00000000-0005-0000-0000-00003C000000}"/>
    <cellStyle name="Accent4 2" xfId="82" xr:uid="{00000000-0005-0000-0000-00003D000000}"/>
    <cellStyle name="Accent5" xfId="83" xr:uid="{00000000-0005-0000-0000-00003E000000}"/>
    <cellStyle name="Accent5 2" xfId="84" xr:uid="{00000000-0005-0000-0000-00003F000000}"/>
    <cellStyle name="Accent6" xfId="85" xr:uid="{00000000-0005-0000-0000-000040000000}"/>
    <cellStyle name="Accent6 2" xfId="86" xr:uid="{00000000-0005-0000-0000-000041000000}"/>
    <cellStyle name="Bad" xfId="87" xr:uid="{00000000-0005-0000-0000-000042000000}"/>
    <cellStyle name="Bad 2" xfId="88" xr:uid="{00000000-0005-0000-0000-000043000000}"/>
    <cellStyle name="Calculation" xfId="89" xr:uid="{00000000-0005-0000-0000-000044000000}"/>
    <cellStyle name="Calculation 2" xfId="90" xr:uid="{00000000-0005-0000-0000-000045000000}"/>
    <cellStyle name="Cálculo 2" xfId="91" xr:uid="{00000000-0005-0000-0000-000046000000}"/>
    <cellStyle name="Comma 2" xfId="92" xr:uid="{00000000-0005-0000-0000-000047000000}"/>
    <cellStyle name="Comma 3" xfId="93" xr:uid="{00000000-0005-0000-0000-000048000000}"/>
    <cellStyle name="Comma 4" xfId="94" xr:uid="{00000000-0005-0000-0000-000049000000}"/>
    <cellStyle name="Comma 5" xfId="153" xr:uid="{00000000-0005-0000-0000-00004A000000}"/>
    <cellStyle name="Énfasis1 2" xfId="95" xr:uid="{00000000-0005-0000-0000-00004B000000}"/>
    <cellStyle name="Énfasis2 2" xfId="96" xr:uid="{00000000-0005-0000-0000-00004C000000}"/>
    <cellStyle name="Énfasis3 2" xfId="97" xr:uid="{00000000-0005-0000-0000-00004D000000}"/>
    <cellStyle name="Énfasis4 2" xfId="98" xr:uid="{00000000-0005-0000-0000-00004E000000}"/>
    <cellStyle name="Énfasis5 2" xfId="99" xr:uid="{00000000-0005-0000-0000-00004F000000}"/>
    <cellStyle name="Énfasis6 2" xfId="100" xr:uid="{00000000-0005-0000-0000-000050000000}"/>
    <cellStyle name="Euro" xfId="101" xr:uid="{00000000-0005-0000-0000-000051000000}"/>
    <cellStyle name="Euro 2" xfId="102" xr:uid="{00000000-0005-0000-0000-000052000000}"/>
    <cellStyle name="Euro 3" xfId="103" xr:uid="{00000000-0005-0000-0000-000053000000}"/>
    <cellStyle name="Explanatory Text" xfId="104" xr:uid="{00000000-0005-0000-0000-000054000000}"/>
    <cellStyle name="Explanatory Text 2" xfId="105" xr:uid="{00000000-0005-0000-0000-000055000000}"/>
    <cellStyle name="F2" xfId="12" xr:uid="{00000000-0005-0000-0000-000056000000}"/>
    <cellStyle name="F3" xfId="13" xr:uid="{00000000-0005-0000-0000-000057000000}"/>
    <cellStyle name="F4" xfId="14" xr:uid="{00000000-0005-0000-0000-000058000000}"/>
    <cellStyle name="F5" xfId="15" xr:uid="{00000000-0005-0000-0000-000059000000}"/>
    <cellStyle name="F6" xfId="16" xr:uid="{00000000-0005-0000-0000-00005A000000}"/>
    <cellStyle name="F7" xfId="17" xr:uid="{00000000-0005-0000-0000-00005B000000}"/>
    <cellStyle name="F8" xfId="18" xr:uid="{00000000-0005-0000-0000-00005C000000}"/>
    <cellStyle name="Heading 1" xfId="106" xr:uid="{00000000-0005-0000-0000-00005D000000}"/>
    <cellStyle name="Heading 1 2" xfId="107" xr:uid="{00000000-0005-0000-0000-00005E000000}"/>
    <cellStyle name="Heading 2" xfId="108" xr:uid="{00000000-0005-0000-0000-00005F000000}"/>
    <cellStyle name="Heading 2 2" xfId="109" xr:uid="{00000000-0005-0000-0000-000060000000}"/>
    <cellStyle name="Heading 3" xfId="110" xr:uid="{00000000-0005-0000-0000-000061000000}"/>
    <cellStyle name="Heading 3 2" xfId="111" xr:uid="{00000000-0005-0000-0000-000062000000}"/>
    <cellStyle name="Incorrecto 2" xfId="112" xr:uid="{00000000-0005-0000-0000-000063000000}"/>
    <cellStyle name="Millares" xfId="1" builtinId="3"/>
    <cellStyle name="Millares 2" xfId="9" xr:uid="{00000000-0005-0000-0000-000065000000}"/>
    <cellStyle name="Millares 2 2" xfId="113" xr:uid="{00000000-0005-0000-0000-000066000000}"/>
    <cellStyle name="Millares 3" xfId="11" xr:uid="{00000000-0005-0000-0000-000067000000}"/>
    <cellStyle name="Millares 3 2" xfId="114" xr:uid="{00000000-0005-0000-0000-000068000000}"/>
    <cellStyle name="Millares 4" xfId="115" xr:uid="{00000000-0005-0000-0000-000069000000}"/>
    <cellStyle name="Millares 4 2" xfId="116" xr:uid="{00000000-0005-0000-0000-00006A000000}"/>
    <cellStyle name="Millares 5" xfId="117" xr:uid="{00000000-0005-0000-0000-00006B000000}"/>
    <cellStyle name="Millares 6" xfId="4" xr:uid="{00000000-0005-0000-0000-00006C000000}"/>
    <cellStyle name="Millares 6 3" xfId="5" xr:uid="{00000000-0005-0000-0000-00006D000000}"/>
    <cellStyle name="Millares 7" xfId="150" xr:uid="{00000000-0005-0000-0000-00006E000000}"/>
    <cellStyle name="Millares 8" xfId="155" xr:uid="{00000000-0005-0000-0000-00006F000000}"/>
    <cellStyle name="Moneda" xfId="3" builtinId="4"/>
    <cellStyle name="Moneda 2" xfId="118" xr:uid="{00000000-0005-0000-0000-000071000000}"/>
    <cellStyle name="Neutral 2" xfId="119" xr:uid="{00000000-0005-0000-0000-000072000000}"/>
    <cellStyle name="No-definido" xfId="120" xr:uid="{00000000-0005-0000-0000-000073000000}"/>
    <cellStyle name="Normal" xfId="0" builtinId="0"/>
    <cellStyle name="Normal - Style1" xfId="121" xr:uid="{00000000-0005-0000-0000-000075000000}"/>
    <cellStyle name="Normal 10" xfId="149" xr:uid="{00000000-0005-0000-0000-000076000000}"/>
    <cellStyle name="Normal 11" xfId="152" xr:uid="{00000000-0005-0000-0000-000077000000}"/>
    <cellStyle name="Normal 12" xfId="6" xr:uid="{00000000-0005-0000-0000-000078000000}"/>
    <cellStyle name="Normal 2" xfId="7" xr:uid="{00000000-0005-0000-0000-000079000000}"/>
    <cellStyle name="Normal 2 2" xfId="10" xr:uid="{00000000-0005-0000-0000-00007A000000}"/>
    <cellStyle name="Normal 2 2 2" xfId="122" xr:uid="{00000000-0005-0000-0000-00007B000000}"/>
    <cellStyle name="Normal 2 3" xfId="19" xr:uid="{00000000-0005-0000-0000-00007C000000}"/>
    <cellStyle name="Normal 2_07-09 presupu..." xfId="123" xr:uid="{00000000-0005-0000-0000-00007D000000}"/>
    <cellStyle name="Normal 3" xfId="8" xr:uid="{00000000-0005-0000-0000-00007E000000}"/>
    <cellStyle name="Normal 3 2" xfId="124" xr:uid="{00000000-0005-0000-0000-00007F000000}"/>
    <cellStyle name="Normal 3 3" xfId="125" xr:uid="{00000000-0005-0000-0000-000080000000}"/>
    <cellStyle name="Normal 4" xfId="126" xr:uid="{00000000-0005-0000-0000-000081000000}"/>
    <cellStyle name="Normal 4 2" xfId="127" xr:uid="{00000000-0005-0000-0000-000082000000}"/>
    <cellStyle name="Normal 5" xfId="128" xr:uid="{00000000-0005-0000-0000-000083000000}"/>
    <cellStyle name="Normal 6" xfId="129" xr:uid="{00000000-0005-0000-0000-000084000000}"/>
    <cellStyle name="Normal 6 2" xfId="154" xr:uid="{00000000-0005-0000-0000-000085000000}"/>
    <cellStyle name="Normal 7" xfId="130" xr:uid="{00000000-0005-0000-0000-000086000000}"/>
    <cellStyle name="Normal 8" xfId="131" xr:uid="{00000000-0005-0000-0000-000087000000}"/>
    <cellStyle name="Normal 9" xfId="132" xr:uid="{00000000-0005-0000-0000-000088000000}"/>
    <cellStyle name="Output" xfId="133" xr:uid="{00000000-0005-0000-0000-000089000000}"/>
    <cellStyle name="Output 2" xfId="134" xr:uid="{00000000-0005-0000-0000-00008A000000}"/>
    <cellStyle name="Percent 2" xfId="135" xr:uid="{00000000-0005-0000-0000-00008B000000}"/>
    <cellStyle name="Percent 3" xfId="136" xr:uid="{00000000-0005-0000-0000-00008C000000}"/>
    <cellStyle name="Porcentaje" xfId="2" builtinId="5"/>
    <cellStyle name="Porcentual 2" xfId="20" xr:uid="{00000000-0005-0000-0000-00008E000000}"/>
    <cellStyle name="Porcentual 3" xfId="137" xr:uid="{00000000-0005-0000-0000-00008F000000}"/>
    <cellStyle name="Porcentual 3 2" xfId="138" xr:uid="{00000000-0005-0000-0000-000090000000}"/>
    <cellStyle name="Porcentual 4" xfId="151" xr:uid="{00000000-0005-0000-0000-000091000000}"/>
    <cellStyle name="Porcentual 4 2" xfId="139" xr:uid="{00000000-0005-0000-0000-000092000000}"/>
    <cellStyle name="Salida 2" xfId="140" xr:uid="{00000000-0005-0000-0000-000093000000}"/>
    <cellStyle name="Texto explicativo 2" xfId="141" xr:uid="{00000000-0005-0000-0000-000094000000}"/>
    <cellStyle name="Title" xfId="142" xr:uid="{00000000-0005-0000-0000-000095000000}"/>
    <cellStyle name="Title 2" xfId="143" xr:uid="{00000000-0005-0000-0000-000096000000}"/>
    <cellStyle name="Título 1 2" xfId="144" xr:uid="{00000000-0005-0000-0000-000097000000}"/>
    <cellStyle name="Título 2 2" xfId="145" xr:uid="{00000000-0005-0000-0000-000098000000}"/>
    <cellStyle name="Título 3 2" xfId="146" xr:uid="{00000000-0005-0000-0000-000099000000}"/>
    <cellStyle name="Título 4" xfId="147" xr:uid="{00000000-0005-0000-0000-00009A000000}"/>
    <cellStyle name="Total 2" xfId="148" xr:uid="{00000000-0005-0000-0000-00009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380999</xdr:colOff>
      <xdr:row>0</xdr:row>
      <xdr:rowOff>63215</xdr:rowOff>
    </xdr:from>
    <xdr:to>
      <xdr:col>5</xdr:col>
      <xdr:colOff>1010260</xdr:colOff>
      <xdr:row>3</xdr:row>
      <xdr:rowOff>119044</xdr:rowOff>
    </xdr:to>
    <xdr:pic>
      <xdr:nvPicPr>
        <xdr:cNvPr id="2" name="7 Imagen" descr="multiuso en el parque Héctor García Godoy-Model, VALL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08093" y="63215"/>
          <a:ext cx="629261" cy="6273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8"/>
  <sheetViews>
    <sheetView tabSelected="1" view="pageBreakPreview" zoomScaleNormal="100" zoomScaleSheetLayoutView="100" workbookViewId="0">
      <selection activeCell="F81" sqref="F81"/>
    </sheetView>
  </sheetViews>
  <sheetFormatPr baseColWidth="10" defaultColWidth="11" defaultRowHeight="15" x14ac:dyDescent="0.25"/>
  <cols>
    <col min="1" max="1" width="7.75" style="116" customWidth="1"/>
    <col min="2" max="2" width="38.25" style="58" customWidth="1"/>
    <col min="3" max="3" width="11.625" style="146" customWidth="1"/>
    <col min="4" max="5" width="11" style="58"/>
    <col min="6" max="6" width="14.75" style="192" customWidth="1"/>
    <col min="7" max="16384" width="11" style="58"/>
  </cols>
  <sheetData>
    <row r="1" spans="1:15" x14ac:dyDescent="0.25">
      <c r="A1" s="55"/>
      <c r="B1" s="117"/>
      <c r="C1" s="142"/>
      <c r="D1" s="57"/>
      <c r="E1" s="56"/>
      <c r="F1" s="163"/>
    </row>
    <row r="2" spans="1:15" x14ac:dyDescent="0.25">
      <c r="A2" s="228" t="s">
        <v>0</v>
      </c>
      <c r="B2" s="229"/>
      <c r="C2" s="229"/>
      <c r="D2" s="229"/>
      <c r="E2" s="229"/>
      <c r="F2" s="230"/>
    </row>
    <row r="3" spans="1:15" x14ac:dyDescent="0.25">
      <c r="A3" s="231" t="s">
        <v>1</v>
      </c>
      <c r="B3" s="232"/>
      <c r="C3" s="232"/>
      <c r="D3" s="232"/>
      <c r="E3" s="232"/>
      <c r="F3" s="233"/>
    </row>
    <row r="4" spans="1:15" x14ac:dyDescent="0.25">
      <c r="A4" s="228" t="s">
        <v>2</v>
      </c>
      <c r="B4" s="229"/>
      <c r="C4" s="229"/>
      <c r="D4" s="229"/>
      <c r="E4" s="229"/>
      <c r="F4" s="230"/>
    </row>
    <row r="5" spans="1:15" ht="15.75" customHeight="1" x14ac:dyDescent="0.25">
      <c r="A5" s="228" t="s">
        <v>70</v>
      </c>
      <c r="B5" s="229"/>
      <c r="C5" s="229"/>
      <c r="D5" s="229"/>
      <c r="E5" s="229"/>
      <c r="F5" s="230"/>
    </row>
    <row r="6" spans="1:15" ht="15.75" thickBot="1" x14ac:dyDescent="0.3">
      <c r="A6" s="59"/>
      <c r="B6" s="1"/>
      <c r="C6" s="143"/>
      <c r="D6" s="60"/>
      <c r="E6" s="60"/>
      <c r="F6" s="164"/>
    </row>
    <row r="7" spans="1:15" ht="15.75" thickBot="1" x14ac:dyDescent="0.3">
      <c r="A7" s="234" t="s">
        <v>94</v>
      </c>
      <c r="B7" s="235"/>
      <c r="C7" s="235"/>
      <c r="D7" s="61"/>
      <c r="E7" s="62" t="s">
        <v>3</v>
      </c>
      <c r="F7" s="165">
        <f>F99</f>
        <v>0</v>
      </c>
    </row>
    <row r="8" spans="1:15" x14ac:dyDescent="0.25">
      <c r="A8" s="236" t="s">
        <v>95</v>
      </c>
      <c r="B8" s="237"/>
      <c r="C8" s="237"/>
      <c r="D8" s="237"/>
      <c r="E8" s="237"/>
      <c r="F8" s="238"/>
    </row>
    <row r="9" spans="1:15" ht="16.5" thickBot="1" x14ac:dyDescent="0.3">
      <c r="A9" s="63"/>
      <c r="B9" s="1"/>
      <c r="C9" s="144"/>
      <c r="D9" s="60"/>
      <c r="E9" s="226" t="s">
        <v>62</v>
      </c>
      <c r="F9" s="227"/>
    </row>
    <row r="10" spans="1:15" ht="15.75" thickBot="1" x14ac:dyDescent="0.3">
      <c r="A10" s="64" t="s">
        <v>4</v>
      </c>
      <c r="B10" s="118" t="s">
        <v>5</v>
      </c>
      <c r="C10" s="141" t="s">
        <v>6</v>
      </c>
      <c r="D10" s="65" t="s">
        <v>7</v>
      </c>
      <c r="E10" s="65" t="s">
        <v>8</v>
      </c>
      <c r="F10" s="166" t="s">
        <v>9</v>
      </c>
    </row>
    <row r="11" spans="1:15" x14ac:dyDescent="0.25">
      <c r="A11" s="66"/>
      <c r="B11" s="67"/>
      <c r="C11" s="145"/>
      <c r="D11" s="67"/>
      <c r="E11" s="67"/>
      <c r="F11" s="167"/>
    </row>
    <row r="12" spans="1:15" s="68" customFormat="1" x14ac:dyDescent="0.25">
      <c r="A12" s="194">
        <v>1</v>
      </c>
      <c r="B12" s="195" t="s">
        <v>34</v>
      </c>
      <c r="C12" s="196"/>
      <c r="D12" s="194"/>
      <c r="E12" s="194"/>
      <c r="F12" s="197"/>
      <c r="G12" s="58" t="s">
        <v>35</v>
      </c>
      <c r="H12" s="58"/>
      <c r="I12" s="58"/>
      <c r="J12" s="58"/>
      <c r="K12" s="58"/>
      <c r="L12" s="58"/>
      <c r="M12" s="58"/>
      <c r="N12" s="58"/>
      <c r="O12" s="58"/>
    </row>
    <row r="13" spans="1:15" s="68" customFormat="1" x14ac:dyDescent="0.25">
      <c r="A13" s="198">
        <v>1.1000000000000001</v>
      </c>
      <c r="B13" s="199" t="s">
        <v>39</v>
      </c>
      <c r="C13" s="200">
        <v>1</v>
      </c>
      <c r="D13" s="200" t="s">
        <v>36</v>
      </c>
      <c r="E13" s="200"/>
      <c r="F13" s="200">
        <f>E13*C13</f>
        <v>0</v>
      </c>
      <c r="G13" s="58"/>
      <c r="H13" s="58"/>
      <c r="I13" s="58"/>
      <c r="J13" s="58"/>
      <c r="K13" s="58"/>
      <c r="L13" s="58"/>
      <c r="M13" s="58"/>
      <c r="N13" s="58"/>
      <c r="O13" s="58"/>
    </row>
    <row r="14" spans="1:15" s="68" customFormat="1" x14ac:dyDescent="0.25">
      <c r="A14" s="198">
        <v>1.2</v>
      </c>
      <c r="B14" s="199" t="s">
        <v>37</v>
      </c>
      <c r="C14" s="200">
        <v>1</v>
      </c>
      <c r="D14" s="200" t="s">
        <v>36</v>
      </c>
      <c r="E14" s="200"/>
      <c r="F14" s="200">
        <f t="shared" ref="F14" si="0">E14*C14</f>
        <v>0</v>
      </c>
      <c r="G14" s="71"/>
      <c r="H14" s="58"/>
      <c r="I14" s="58"/>
      <c r="J14" s="58"/>
      <c r="K14" s="58"/>
      <c r="L14" s="58"/>
      <c r="M14" s="58"/>
      <c r="N14" s="58"/>
      <c r="O14" s="58"/>
    </row>
    <row r="15" spans="1:15" s="68" customFormat="1" ht="15.75" x14ac:dyDescent="0.25">
      <c r="A15" s="210">
        <v>1.2</v>
      </c>
      <c r="B15" s="211" t="s">
        <v>96</v>
      </c>
      <c r="C15" s="199">
        <v>1</v>
      </c>
      <c r="D15" s="200" t="s">
        <v>59</v>
      </c>
      <c r="E15" s="199"/>
      <c r="F15" s="199">
        <v>15000</v>
      </c>
      <c r="G15" s="71"/>
      <c r="H15" s="58"/>
      <c r="I15" s="58"/>
      <c r="J15" s="58"/>
      <c r="K15" s="58"/>
      <c r="L15" s="58"/>
      <c r="M15" s="58"/>
      <c r="N15" s="58"/>
      <c r="O15" s="58"/>
    </row>
    <row r="16" spans="1:15" ht="15.75" thickBot="1" x14ac:dyDescent="0.3">
      <c r="A16" s="242" t="s">
        <v>38</v>
      </c>
      <c r="B16" s="243"/>
      <c r="C16" s="243"/>
      <c r="D16" s="243"/>
      <c r="E16" s="244"/>
      <c r="F16" s="193">
        <f>SUM(F13:F15)</f>
        <v>15000</v>
      </c>
      <c r="G16" s="71"/>
    </row>
    <row r="17" spans="1:7" ht="15.75" thickBot="1" x14ac:dyDescent="0.3">
      <c r="A17" s="72"/>
      <c r="F17" s="169"/>
      <c r="G17" s="71"/>
    </row>
    <row r="18" spans="1:7" x14ac:dyDescent="0.25">
      <c r="A18" s="13">
        <v>2</v>
      </c>
      <c r="B18" s="201" t="s">
        <v>55</v>
      </c>
      <c r="C18" s="202"/>
      <c r="D18" s="203"/>
      <c r="E18" s="207"/>
      <c r="F18" s="208"/>
      <c r="G18" s="71"/>
    </row>
    <row r="19" spans="1:7" ht="30" x14ac:dyDescent="0.25">
      <c r="A19" s="198">
        <v>2.1</v>
      </c>
      <c r="B19" s="204" t="s">
        <v>56</v>
      </c>
      <c r="C19" s="205">
        <f>40*0.45*0.6</f>
        <v>10.799999999999999</v>
      </c>
      <c r="D19" s="205" t="s">
        <v>27</v>
      </c>
      <c r="E19" s="209"/>
      <c r="F19" s="206">
        <f>E19*C19</f>
        <v>0</v>
      </c>
      <c r="G19" s="71"/>
    </row>
    <row r="20" spans="1:7" x14ac:dyDescent="0.25">
      <c r="A20" s="198">
        <v>2.2000000000000002</v>
      </c>
      <c r="B20" s="204" t="s">
        <v>28</v>
      </c>
      <c r="C20" s="205">
        <f>C19*1.21</f>
        <v>13.067999999999998</v>
      </c>
      <c r="D20" s="205" t="s">
        <v>27</v>
      </c>
      <c r="E20" s="209"/>
      <c r="F20" s="206">
        <f t="shared" ref="F20" si="1">E20*C20</f>
        <v>0</v>
      </c>
      <c r="G20" s="71"/>
    </row>
    <row r="21" spans="1:7" ht="15.75" thickBot="1" x14ac:dyDescent="0.3">
      <c r="A21" s="242" t="s">
        <v>31</v>
      </c>
      <c r="B21" s="243"/>
      <c r="C21" s="243"/>
      <c r="D21" s="243"/>
      <c r="E21" s="244"/>
      <c r="F21" s="193">
        <f>SUM(F19:F20)</f>
        <v>0</v>
      </c>
      <c r="G21" s="71"/>
    </row>
    <row r="22" spans="1:7" ht="15.75" thickBot="1" x14ac:dyDescent="0.3">
      <c r="A22" s="72"/>
      <c r="F22" s="169"/>
      <c r="G22" s="71"/>
    </row>
    <row r="23" spans="1:7" ht="15.75" thickBot="1" x14ac:dyDescent="0.3">
      <c r="A23" s="2">
        <v>3</v>
      </c>
      <c r="B23" s="119" t="s">
        <v>24</v>
      </c>
      <c r="C23" s="147"/>
      <c r="D23" s="3"/>
      <c r="E23" s="44"/>
      <c r="F23" s="170"/>
      <c r="G23" s="71"/>
    </row>
    <row r="24" spans="1:7" ht="17.45" customHeight="1" x14ac:dyDescent="0.25">
      <c r="A24" s="4">
        <v>3.1</v>
      </c>
      <c r="B24" s="121" t="s">
        <v>25</v>
      </c>
      <c r="C24" s="5">
        <v>94</v>
      </c>
      <c r="D24" s="5" t="s">
        <v>26</v>
      </c>
      <c r="E24" s="73"/>
      <c r="F24" s="74">
        <f>E24*C24</f>
        <v>0</v>
      </c>
      <c r="G24" s="71"/>
    </row>
    <row r="25" spans="1:7" x14ac:dyDescent="0.25">
      <c r="A25" s="6">
        <v>3.2</v>
      </c>
      <c r="B25" s="120" t="s">
        <v>29</v>
      </c>
      <c r="C25" s="7">
        <f>75*0.2*0.2</f>
        <v>3</v>
      </c>
      <c r="D25" s="7" t="s">
        <v>27</v>
      </c>
      <c r="E25" s="73"/>
      <c r="F25" s="74">
        <f t="shared" ref="F25:F26" si="2">E25*C25</f>
        <v>0</v>
      </c>
      <c r="G25" s="71"/>
    </row>
    <row r="26" spans="1:7" ht="30.75" thickBot="1" x14ac:dyDescent="0.3">
      <c r="A26" s="8">
        <v>3.3</v>
      </c>
      <c r="B26" s="122" t="s">
        <v>30</v>
      </c>
      <c r="C26" s="9">
        <f>8*0.2*0.2*2.3</f>
        <v>0.7360000000000001</v>
      </c>
      <c r="D26" s="9" t="s">
        <v>27</v>
      </c>
      <c r="E26" s="73"/>
      <c r="F26" s="74">
        <f t="shared" si="2"/>
        <v>0</v>
      </c>
      <c r="G26" s="71"/>
    </row>
    <row r="27" spans="1:7" ht="15.75" thickBot="1" x14ac:dyDescent="0.3">
      <c r="A27" s="239" t="s">
        <v>33</v>
      </c>
      <c r="B27" s="240"/>
      <c r="C27" s="240"/>
      <c r="D27" s="240"/>
      <c r="E27" s="241"/>
      <c r="F27" s="168">
        <f>SUM(F24:F26)</f>
        <v>0</v>
      </c>
      <c r="G27" s="71"/>
    </row>
    <row r="28" spans="1:7" ht="15.75" thickBot="1" x14ac:dyDescent="0.3">
      <c r="A28" s="75"/>
      <c r="B28" s="76"/>
      <c r="C28" s="148"/>
      <c r="D28" s="76"/>
      <c r="E28" s="76"/>
      <c r="F28" s="171"/>
      <c r="G28" s="71"/>
    </row>
    <row r="29" spans="1:7" x14ac:dyDescent="0.25">
      <c r="A29" s="10">
        <v>4</v>
      </c>
      <c r="B29" s="123" t="s">
        <v>32</v>
      </c>
      <c r="C29" s="149"/>
      <c r="D29" s="11"/>
      <c r="E29" s="77"/>
      <c r="F29" s="172"/>
      <c r="G29" s="71"/>
    </row>
    <row r="30" spans="1:7" ht="15.75" thickBot="1" x14ac:dyDescent="0.3">
      <c r="A30" s="12">
        <v>4.0999999999999996</v>
      </c>
      <c r="B30" s="120" t="s">
        <v>93</v>
      </c>
      <c r="C30" s="78">
        <f>C24*2</f>
        <v>188</v>
      </c>
      <c r="D30" s="78" t="s">
        <v>26</v>
      </c>
      <c r="E30" s="78"/>
      <c r="F30" s="78">
        <f>E30*C30</f>
        <v>0</v>
      </c>
      <c r="G30" s="71"/>
    </row>
    <row r="31" spans="1:7" ht="15.75" thickBot="1" x14ac:dyDescent="0.3">
      <c r="A31" s="247" t="s">
        <v>60</v>
      </c>
      <c r="B31" s="248"/>
      <c r="C31" s="248"/>
      <c r="D31" s="248"/>
      <c r="E31" s="249"/>
      <c r="F31" s="173">
        <f>SUM(F30)</f>
        <v>0</v>
      </c>
      <c r="G31" s="71"/>
    </row>
    <row r="32" spans="1:7" ht="15.75" thickBot="1" x14ac:dyDescent="0.3">
      <c r="A32" s="72"/>
      <c r="F32" s="169"/>
      <c r="G32" s="71"/>
    </row>
    <row r="33" spans="1:7" ht="15.75" thickBot="1" x14ac:dyDescent="0.3">
      <c r="A33" s="27">
        <v>5</v>
      </c>
      <c r="B33" s="124" t="s">
        <v>57</v>
      </c>
      <c r="C33" s="150"/>
      <c r="D33" s="23"/>
      <c r="E33" s="42"/>
      <c r="F33" s="174"/>
      <c r="G33" s="71"/>
    </row>
    <row r="34" spans="1:7" ht="15.75" thickBot="1" x14ac:dyDescent="0.3">
      <c r="A34" s="28">
        <v>5.0999999999999996</v>
      </c>
      <c r="B34" s="125" t="s">
        <v>46</v>
      </c>
      <c r="C34" s="151">
        <f>7*2*2</f>
        <v>28</v>
      </c>
      <c r="D34" s="26" t="s">
        <v>26</v>
      </c>
      <c r="E34" s="43"/>
      <c r="F34" s="175">
        <f>E34*C34</f>
        <v>0</v>
      </c>
      <c r="G34" s="71"/>
    </row>
    <row r="35" spans="1:7" ht="15.75" thickBot="1" x14ac:dyDescent="0.3">
      <c r="A35" s="239" t="s">
        <v>72</v>
      </c>
      <c r="B35" s="240"/>
      <c r="C35" s="240"/>
      <c r="D35" s="240"/>
      <c r="E35" s="24"/>
      <c r="F35" s="176">
        <f>SUM(F34:F34)</f>
        <v>0</v>
      </c>
      <c r="G35" s="71"/>
    </row>
    <row r="36" spans="1:7" ht="15.75" thickBot="1" x14ac:dyDescent="0.3">
      <c r="A36" s="72"/>
      <c r="F36" s="169"/>
      <c r="G36" s="71"/>
    </row>
    <row r="37" spans="1:7" ht="15.75" thickBot="1" x14ac:dyDescent="0.3">
      <c r="A37" s="18">
        <v>6</v>
      </c>
      <c r="B37" s="124" t="s">
        <v>47</v>
      </c>
      <c r="C37" s="152"/>
      <c r="D37" s="19"/>
      <c r="E37" s="39"/>
      <c r="F37" s="174"/>
      <c r="G37" s="71"/>
    </row>
    <row r="38" spans="1:7" x14ac:dyDescent="0.25">
      <c r="A38" s="29">
        <v>6.1</v>
      </c>
      <c r="B38" s="126" t="s">
        <v>48</v>
      </c>
      <c r="C38" s="52">
        <f>41.6*2.8</f>
        <v>116.47999999999999</v>
      </c>
      <c r="D38" s="25" t="s">
        <v>26</v>
      </c>
      <c r="E38" s="40"/>
      <c r="F38" s="177">
        <f t="shared" ref="F38:F39" si="3">E38*C38</f>
        <v>0</v>
      </c>
      <c r="G38" s="71"/>
    </row>
    <row r="39" spans="1:7" x14ac:dyDescent="0.25">
      <c r="A39" s="30">
        <v>6.2</v>
      </c>
      <c r="B39" s="127" t="s">
        <v>49</v>
      </c>
      <c r="C39" s="17">
        <f>(41.6*2.7+20)-19.88</f>
        <v>112.44</v>
      </c>
      <c r="D39" s="16" t="s">
        <v>26</v>
      </c>
      <c r="E39" s="20"/>
      <c r="F39" s="41">
        <f t="shared" si="3"/>
        <v>0</v>
      </c>
      <c r="G39" s="71"/>
    </row>
    <row r="40" spans="1:7" x14ac:dyDescent="0.25">
      <c r="A40" s="30">
        <v>6.3</v>
      </c>
      <c r="B40" s="128" t="s">
        <v>50</v>
      </c>
      <c r="C40" s="17">
        <f>10*9.2</f>
        <v>92</v>
      </c>
      <c r="D40" s="16" t="s">
        <v>26</v>
      </c>
      <c r="E40" s="20"/>
      <c r="F40" s="38">
        <f>E40*C40</f>
        <v>0</v>
      </c>
      <c r="G40" s="71"/>
    </row>
    <row r="41" spans="1:7" ht="15.75" thickBot="1" x14ac:dyDescent="0.3">
      <c r="A41" s="245" t="s">
        <v>73</v>
      </c>
      <c r="B41" s="246"/>
      <c r="C41" s="246"/>
      <c r="D41" s="246"/>
      <c r="E41" s="246"/>
      <c r="F41" s="178">
        <f>SUM(F37:F40)</f>
        <v>0</v>
      </c>
      <c r="G41" s="71"/>
    </row>
    <row r="42" spans="1:7" ht="15.75" thickBot="1" x14ac:dyDescent="0.3">
      <c r="A42" s="72"/>
      <c r="F42" s="169"/>
      <c r="G42" s="71"/>
    </row>
    <row r="43" spans="1:7" x14ac:dyDescent="0.25">
      <c r="A43" s="21">
        <v>7</v>
      </c>
      <c r="B43" s="129" t="s">
        <v>51</v>
      </c>
      <c r="C43" s="153"/>
      <c r="D43" s="22"/>
      <c r="E43" s="37"/>
      <c r="F43" s="179"/>
      <c r="G43" s="71"/>
    </row>
    <row r="44" spans="1:7" x14ac:dyDescent="0.25">
      <c r="A44" s="31">
        <v>7.1</v>
      </c>
      <c r="B44" s="127" t="s">
        <v>64</v>
      </c>
      <c r="C44" s="17">
        <f>C39</f>
        <v>112.44</v>
      </c>
      <c r="D44" s="16" t="s">
        <v>26</v>
      </c>
      <c r="E44" s="20"/>
      <c r="F44" s="38">
        <f t="shared" ref="F44:F45" si="4">E44*C44</f>
        <v>0</v>
      </c>
      <c r="G44" s="71"/>
    </row>
    <row r="45" spans="1:7" x14ac:dyDescent="0.25">
      <c r="A45" s="31">
        <v>7.2</v>
      </c>
      <c r="B45" s="127" t="s">
        <v>65</v>
      </c>
      <c r="C45" s="17">
        <f>C38</f>
        <v>116.47999999999999</v>
      </c>
      <c r="D45" s="212" t="s">
        <v>26</v>
      </c>
      <c r="E45" s="20"/>
      <c r="F45" s="38">
        <f t="shared" si="4"/>
        <v>0</v>
      </c>
      <c r="G45" s="71"/>
    </row>
    <row r="46" spans="1:7" x14ac:dyDescent="0.25">
      <c r="A46" s="31">
        <v>7.3</v>
      </c>
      <c r="B46" s="127" t="s">
        <v>52</v>
      </c>
      <c r="C46" s="17">
        <v>322.60000000000002</v>
      </c>
      <c r="D46" s="16" t="s">
        <v>45</v>
      </c>
      <c r="E46" s="20"/>
      <c r="F46" s="38">
        <f>E46*C46</f>
        <v>0</v>
      </c>
      <c r="G46" s="71"/>
    </row>
    <row r="47" spans="1:7" x14ac:dyDescent="0.25">
      <c r="A47" s="31">
        <v>7.4</v>
      </c>
      <c r="B47" s="127" t="s">
        <v>53</v>
      </c>
      <c r="C47" s="17">
        <f>C46+C45+C44</f>
        <v>551.52</v>
      </c>
      <c r="D47" s="16" t="s">
        <v>26</v>
      </c>
      <c r="E47" s="20"/>
      <c r="F47" s="38">
        <f>E47*C47</f>
        <v>0</v>
      </c>
      <c r="G47" s="71"/>
    </row>
    <row r="48" spans="1:7" ht="15.75" thickBot="1" x14ac:dyDescent="0.3">
      <c r="A48" s="245" t="s">
        <v>74</v>
      </c>
      <c r="B48" s="246"/>
      <c r="C48" s="246"/>
      <c r="D48" s="246"/>
      <c r="E48" s="246"/>
      <c r="F48" s="178">
        <f>SUM(F44:F47)</f>
        <v>0</v>
      </c>
      <c r="G48" s="71"/>
    </row>
    <row r="49" spans="1:7" ht="15.75" thickBot="1" x14ac:dyDescent="0.3">
      <c r="A49" s="72"/>
      <c r="F49" s="169"/>
      <c r="G49" s="71"/>
    </row>
    <row r="50" spans="1:7" x14ac:dyDescent="0.25">
      <c r="A50" s="21">
        <v>8</v>
      </c>
      <c r="B50" s="129" t="s">
        <v>54</v>
      </c>
      <c r="C50" s="153"/>
      <c r="D50" s="22"/>
      <c r="E50" s="37"/>
      <c r="F50" s="179"/>
      <c r="G50" s="71"/>
    </row>
    <row r="51" spans="1:7" x14ac:dyDescent="0.25">
      <c r="A51" s="31">
        <v>8.1</v>
      </c>
      <c r="B51" s="127" t="s">
        <v>63</v>
      </c>
      <c r="C51" s="17">
        <f>C40-4.8</f>
        <v>87.2</v>
      </c>
      <c r="D51" s="16" t="s">
        <v>26</v>
      </c>
      <c r="E51" s="20"/>
      <c r="F51" s="38">
        <f t="shared" ref="F51:F52" si="5">E51*C51</f>
        <v>0</v>
      </c>
      <c r="G51" s="71"/>
    </row>
    <row r="52" spans="1:7" x14ac:dyDescent="0.25">
      <c r="A52" s="31">
        <v>8.1999999999999993</v>
      </c>
      <c r="B52" s="127" t="s">
        <v>98</v>
      </c>
      <c r="C52" s="17">
        <f>2*3*2</f>
        <v>12</v>
      </c>
      <c r="D52" s="16" t="s">
        <v>26</v>
      </c>
      <c r="E52" s="20"/>
      <c r="F52" s="38">
        <f t="shared" si="5"/>
        <v>0</v>
      </c>
      <c r="G52" s="71"/>
    </row>
    <row r="53" spans="1:7" ht="15.75" thickBot="1" x14ac:dyDescent="0.3">
      <c r="A53" s="245" t="s">
        <v>75</v>
      </c>
      <c r="B53" s="246"/>
      <c r="C53" s="246"/>
      <c r="D53" s="246"/>
      <c r="E53" s="246"/>
      <c r="F53" s="178">
        <f>SUM(F51:F52)</f>
        <v>0</v>
      </c>
      <c r="G53" s="71"/>
    </row>
    <row r="54" spans="1:7" ht="15.75" thickBot="1" x14ac:dyDescent="0.3">
      <c r="A54" s="72"/>
      <c r="F54" s="169"/>
      <c r="G54" s="71"/>
    </row>
    <row r="55" spans="1:7" ht="15.75" thickBot="1" x14ac:dyDescent="0.3">
      <c r="A55" s="27">
        <v>9</v>
      </c>
      <c r="B55" s="124" t="s">
        <v>41</v>
      </c>
      <c r="C55" s="150"/>
      <c r="D55" s="23"/>
      <c r="E55" s="42"/>
      <c r="F55" s="174"/>
      <c r="G55" s="71"/>
    </row>
    <row r="56" spans="1:7" ht="30" x14ac:dyDescent="0.25">
      <c r="A56" s="51">
        <v>9.1</v>
      </c>
      <c r="B56" s="130" t="s">
        <v>42</v>
      </c>
      <c r="C56" s="52">
        <f>2*1.7*8</f>
        <v>27.2</v>
      </c>
      <c r="D56" s="52" t="s">
        <v>43</v>
      </c>
      <c r="E56" s="53"/>
      <c r="F56" s="54">
        <f>E56*C56</f>
        <v>0</v>
      </c>
      <c r="G56" s="71"/>
    </row>
    <row r="57" spans="1:7" ht="30.75" thickBot="1" x14ac:dyDescent="0.3">
      <c r="A57" s="48">
        <v>9.1999999999999993</v>
      </c>
      <c r="B57" s="131" t="s">
        <v>44</v>
      </c>
      <c r="C57" s="49">
        <f>(1.4*2.6*6)*3.39</f>
        <v>74.037599999999983</v>
      </c>
      <c r="D57" s="49" t="s">
        <v>43</v>
      </c>
      <c r="E57" s="50"/>
      <c r="F57" s="36">
        <f>E57*C57</f>
        <v>0</v>
      </c>
      <c r="G57" s="71"/>
    </row>
    <row r="58" spans="1:7" ht="15.75" thickBot="1" x14ac:dyDescent="0.3">
      <c r="A58" s="222" t="s">
        <v>76</v>
      </c>
      <c r="B58" s="223"/>
      <c r="C58" s="223"/>
      <c r="D58" s="223"/>
      <c r="E58" s="224"/>
      <c r="F58" s="178">
        <f>SUM(F56:F57)</f>
        <v>0</v>
      </c>
      <c r="G58" s="71"/>
    </row>
    <row r="59" spans="1:7" ht="15.75" thickBot="1" x14ac:dyDescent="0.3">
      <c r="A59" s="72"/>
      <c r="F59" s="169"/>
      <c r="G59" s="71"/>
    </row>
    <row r="60" spans="1:7" x14ac:dyDescent="0.25">
      <c r="A60" s="14">
        <v>10</v>
      </c>
      <c r="B60" s="132" t="s">
        <v>40</v>
      </c>
      <c r="C60" s="154"/>
      <c r="D60" s="15"/>
      <c r="E60" s="33"/>
      <c r="F60" s="179"/>
      <c r="G60" s="71"/>
    </row>
    <row r="61" spans="1:7" x14ac:dyDescent="0.25">
      <c r="A61" s="31">
        <v>10.1</v>
      </c>
      <c r="B61" s="133" t="s">
        <v>40</v>
      </c>
      <c r="C61" s="155">
        <v>1</v>
      </c>
      <c r="D61" s="16" t="s">
        <v>36</v>
      </c>
      <c r="E61" s="34"/>
      <c r="F61" s="180">
        <f>E61*C61</f>
        <v>0</v>
      </c>
      <c r="G61" s="71"/>
    </row>
    <row r="62" spans="1:7" ht="15.75" thickBot="1" x14ac:dyDescent="0.3">
      <c r="A62" s="245" t="s">
        <v>77</v>
      </c>
      <c r="B62" s="246"/>
      <c r="C62" s="246"/>
      <c r="D62" s="246"/>
      <c r="E62" s="246"/>
      <c r="F62" s="178">
        <f>SUM(F61:F61)</f>
        <v>0</v>
      </c>
      <c r="G62" s="71"/>
    </row>
    <row r="63" spans="1:7" ht="15.75" thickBot="1" x14ac:dyDescent="0.3">
      <c r="A63" s="72"/>
      <c r="F63" s="169"/>
      <c r="G63" s="71"/>
    </row>
    <row r="64" spans="1:7" x14ac:dyDescent="0.25">
      <c r="A64" s="10">
        <v>11</v>
      </c>
      <c r="B64" s="123" t="s">
        <v>61</v>
      </c>
      <c r="C64" s="149"/>
      <c r="D64" s="11"/>
      <c r="E64" s="79"/>
      <c r="F64" s="181"/>
      <c r="G64" s="71"/>
    </row>
    <row r="65" spans="1:7" ht="15.75" thickBot="1" x14ac:dyDescent="0.3">
      <c r="A65" s="12">
        <v>11.1</v>
      </c>
      <c r="B65" s="134" t="s">
        <v>61</v>
      </c>
      <c r="C65" s="74">
        <v>1</v>
      </c>
      <c r="D65" s="74" t="s">
        <v>59</v>
      </c>
      <c r="E65" s="80"/>
      <c r="F65" s="78">
        <f>E65*C65</f>
        <v>0</v>
      </c>
      <c r="G65" s="71"/>
    </row>
    <row r="66" spans="1:7" ht="15.75" thickBot="1" x14ac:dyDescent="0.3">
      <c r="A66" s="222" t="s">
        <v>78</v>
      </c>
      <c r="B66" s="223"/>
      <c r="C66" s="223"/>
      <c r="D66" s="223"/>
      <c r="E66" s="224"/>
      <c r="F66" s="173">
        <f>SUM(F65)</f>
        <v>0</v>
      </c>
      <c r="G66" s="71"/>
    </row>
    <row r="67" spans="1:7" ht="15.75" thickBot="1" x14ac:dyDescent="0.3">
      <c r="A67" s="72"/>
      <c r="F67" s="169"/>
      <c r="G67" s="71"/>
    </row>
    <row r="68" spans="1:7" x14ac:dyDescent="0.25">
      <c r="A68" s="14">
        <v>12</v>
      </c>
      <c r="B68" s="123" t="s">
        <v>66</v>
      </c>
      <c r="C68" s="154"/>
      <c r="D68" s="15"/>
      <c r="E68" s="33"/>
      <c r="F68" s="179"/>
      <c r="G68" s="71"/>
    </row>
    <row r="69" spans="1:7" x14ac:dyDescent="0.25">
      <c r="A69" s="32">
        <v>12.1</v>
      </c>
      <c r="B69" s="134" t="s">
        <v>67</v>
      </c>
      <c r="C69" s="17">
        <f>8.8*11</f>
        <v>96.800000000000011</v>
      </c>
      <c r="D69" s="17" t="s">
        <v>26</v>
      </c>
      <c r="E69" s="35"/>
      <c r="F69" s="36">
        <f>E69*C69</f>
        <v>0</v>
      </c>
      <c r="G69" s="71"/>
    </row>
    <row r="70" spans="1:7" ht="15.75" thickBot="1" x14ac:dyDescent="0.3">
      <c r="A70" s="48">
        <v>12.2</v>
      </c>
      <c r="B70" s="134" t="s">
        <v>68</v>
      </c>
      <c r="C70" s="49">
        <f>20+18+4</f>
        <v>42</v>
      </c>
      <c r="D70" s="49" t="s">
        <v>26</v>
      </c>
      <c r="E70" s="50"/>
      <c r="F70" s="36">
        <f>E70*C70</f>
        <v>0</v>
      </c>
      <c r="G70" s="71"/>
    </row>
    <row r="71" spans="1:7" ht="15.75" thickBot="1" x14ac:dyDescent="0.3">
      <c r="A71" s="222" t="s">
        <v>79</v>
      </c>
      <c r="B71" s="223"/>
      <c r="C71" s="223"/>
      <c r="D71" s="223"/>
      <c r="E71" s="224"/>
      <c r="F71" s="178">
        <f>SUM(F69:F70)</f>
        <v>0</v>
      </c>
      <c r="G71" s="71"/>
    </row>
    <row r="72" spans="1:7" ht="15.75" thickBot="1" x14ac:dyDescent="0.3">
      <c r="A72" s="72"/>
      <c r="F72" s="169"/>
      <c r="G72" s="71"/>
    </row>
    <row r="73" spans="1:7" ht="15.75" thickBot="1" x14ac:dyDescent="0.3">
      <c r="A73" s="46">
        <v>13</v>
      </c>
      <c r="B73" s="135" t="s">
        <v>69</v>
      </c>
      <c r="C73" s="156"/>
      <c r="D73" s="47"/>
      <c r="E73" s="81"/>
      <c r="F73" s="182"/>
      <c r="G73" s="71"/>
    </row>
    <row r="74" spans="1:7" ht="15.75" thickBot="1" x14ac:dyDescent="0.3">
      <c r="A74" s="45">
        <v>13.1</v>
      </c>
      <c r="B74" s="136" t="s">
        <v>71</v>
      </c>
      <c r="C74" s="70">
        <v>1</v>
      </c>
      <c r="D74" s="70" t="s">
        <v>59</v>
      </c>
      <c r="E74" s="69"/>
      <c r="F74" s="82">
        <f>E74*C74</f>
        <v>0</v>
      </c>
      <c r="G74" s="71"/>
    </row>
    <row r="75" spans="1:7" ht="15.75" thickBot="1" x14ac:dyDescent="0.3">
      <c r="A75" s="222" t="s">
        <v>80</v>
      </c>
      <c r="B75" s="223"/>
      <c r="C75" s="223"/>
      <c r="D75" s="223"/>
      <c r="E75" s="224"/>
      <c r="F75" s="173">
        <f>SUM(F74)</f>
        <v>0</v>
      </c>
      <c r="G75" s="71"/>
    </row>
    <row r="76" spans="1:7" ht="15.75" thickBot="1" x14ac:dyDescent="0.3">
      <c r="A76" s="72"/>
      <c r="F76" s="169"/>
      <c r="G76" s="71"/>
    </row>
    <row r="77" spans="1:7" x14ac:dyDescent="0.25">
      <c r="A77" s="10">
        <v>14</v>
      </c>
      <c r="B77" s="123" t="s">
        <v>58</v>
      </c>
      <c r="C77" s="149"/>
      <c r="D77" s="11"/>
      <c r="E77" s="77"/>
      <c r="F77" s="172"/>
      <c r="G77" s="71"/>
    </row>
    <row r="78" spans="1:7" ht="15.75" thickBot="1" x14ac:dyDescent="0.3">
      <c r="A78" s="12">
        <v>14.1</v>
      </c>
      <c r="B78" s="134" t="s">
        <v>58</v>
      </c>
      <c r="C78" s="74">
        <v>1</v>
      </c>
      <c r="D78" s="74" t="s">
        <v>59</v>
      </c>
      <c r="E78" s="74"/>
      <c r="F78" s="74">
        <f>E78*C78</f>
        <v>0</v>
      </c>
      <c r="G78" s="71"/>
    </row>
    <row r="79" spans="1:7" ht="15.75" thickBot="1" x14ac:dyDescent="0.3">
      <c r="A79" s="222" t="s">
        <v>81</v>
      </c>
      <c r="B79" s="223"/>
      <c r="C79" s="223"/>
      <c r="D79" s="223"/>
      <c r="E79" s="223"/>
      <c r="F79" s="173">
        <f>SUM(F78)</f>
        <v>0</v>
      </c>
      <c r="G79" s="71"/>
    </row>
    <row r="80" spans="1:7" ht="15.75" thickBot="1" x14ac:dyDescent="0.3">
      <c r="A80" s="72"/>
      <c r="F80" s="183"/>
    </row>
    <row r="81" spans="1:6" ht="15.75" thickBot="1" x14ac:dyDescent="0.3">
      <c r="A81" s="83"/>
      <c r="B81" s="137" t="s">
        <v>10</v>
      </c>
      <c r="C81" s="157"/>
      <c r="D81" s="84"/>
      <c r="E81" s="85"/>
      <c r="F81" s="184"/>
    </row>
    <row r="82" spans="1:6" x14ac:dyDescent="0.25">
      <c r="A82" s="86"/>
      <c r="B82" s="87"/>
      <c r="C82" s="88"/>
      <c r="D82" s="88"/>
      <c r="E82" s="88"/>
      <c r="F82" s="185"/>
    </row>
    <row r="83" spans="1:6" x14ac:dyDescent="0.25">
      <c r="A83" s="89"/>
      <c r="B83" s="90" t="s">
        <v>21</v>
      </c>
      <c r="C83" s="91"/>
      <c r="D83" s="92"/>
      <c r="E83" s="91"/>
      <c r="F83" s="186"/>
    </row>
    <row r="84" spans="1:6" x14ac:dyDescent="0.25">
      <c r="A84" s="89"/>
      <c r="B84" s="138" t="s">
        <v>22</v>
      </c>
      <c r="C84" s="91"/>
      <c r="D84" s="92">
        <v>0.05</v>
      </c>
      <c r="E84" s="91"/>
      <c r="F84" s="93">
        <f>D84*F81</f>
        <v>0</v>
      </c>
    </row>
    <row r="85" spans="1:6" x14ac:dyDescent="0.25">
      <c r="A85" s="89"/>
      <c r="B85" s="90" t="s">
        <v>11</v>
      </c>
      <c r="C85" s="91"/>
      <c r="D85" s="91"/>
      <c r="E85" s="91"/>
      <c r="F85" s="186"/>
    </row>
    <row r="86" spans="1:6" x14ac:dyDescent="0.25">
      <c r="A86" s="89"/>
      <c r="B86" s="138" t="s">
        <v>12</v>
      </c>
      <c r="C86" s="91"/>
      <c r="D86" s="92">
        <v>0.1</v>
      </c>
      <c r="E86" s="91"/>
      <c r="F86" s="93">
        <f>D86*F81</f>
        <v>0</v>
      </c>
    </row>
    <row r="87" spans="1:6" x14ac:dyDescent="0.25">
      <c r="A87" s="89"/>
      <c r="B87" s="94" t="s">
        <v>13</v>
      </c>
      <c r="C87" s="91"/>
      <c r="D87" s="92">
        <v>0.03</v>
      </c>
      <c r="E87" s="91"/>
      <c r="F87" s="93">
        <f>D87*F81</f>
        <v>0</v>
      </c>
    </row>
    <row r="88" spans="1:6" x14ac:dyDescent="0.25">
      <c r="A88" s="89"/>
      <c r="B88" s="94" t="s">
        <v>14</v>
      </c>
      <c r="C88" s="91"/>
      <c r="D88" s="92">
        <v>0.04</v>
      </c>
      <c r="E88" s="91"/>
      <c r="F88" s="93">
        <f>D88*F81</f>
        <v>0</v>
      </c>
    </row>
    <row r="89" spans="1:6" ht="15.75" x14ac:dyDescent="0.25">
      <c r="A89" s="89"/>
      <c r="B89" s="94" t="s">
        <v>97</v>
      </c>
      <c r="C89" s="58"/>
      <c r="D89" s="92">
        <v>1E-3</v>
      </c>
      <c r="E89" s="213"/>
      <c r="F89" s="93">
        <f>D89*F81</f>
        <v>0</v>
      </c>
    </row>
    <row r="90" spans="1:6" x14ac:dyDescent="0.25">
      <c r="A90" s="89"/>
      <c r="B90" s="94" t="s">
        <v>15</v>
      </c>
      <c r="C90" s="91"/>
      <c r="D90" s="92">
        <v>0.01</v>
      </c>
      <c r="E90" s="91"/>
      <c r="F90" s="93">
        <f>D90*F81</f>
        <v>0</v>
      </c>
    </row>
    <row r="91" spans="1:6" x14ac:dyDescent="0.25">
      <c r="A91" s="89"/>
      <c r="B91" s="94" t="s">
        <v>16</v>
      </c>
      <c r="C91" s="91"/>
      <c r="D91" s="92">
        <v>0.01</v>
      </c>
      <c r="E91" s="91"/>
      <c r="F91" s="93">
        <f>D91*F81</f>
        <v>0</v>
      </c>
    </row>
    <row r="92" spans="1:6" x14ac:dyDescent="0.25">
      <c r="A92" s="89"/>
      <c r="B92" s="94" t="s">
        <v>17</v>
      </c>
      <c r="C92" s="91"/>
      <c r="D92" s="92">
        <v>0.05</v>
      </c>
      <c r="E92" s="91"/>
      <c r="F92" s="93">
        <f>D92*F81</f>
        <v>0</v>
      </c>
    </row>
    <row r="93" spans="1:6" x14ac:dyDescent="0.25">
      <c r="A93" s="89"/>
      <c r="B93" s="94" t="s">
        <v>18</v>
      </c>
      <c r="C93" s="91"/>
      <c r="D93" s="92">
        <v>0.18</v>
      </c>
      <c r="E93" s="91"/>
      <c r="F93" s="93">
        <f>D93*F86</f>
        <v>0</v>
      </c>
    </row>
    <row r="94" spans="1:6" ht="15.75" thickBot="1" x14ac:dyDescent="0.3">
      <c r="A94" s="95"/>
      <c r="B94" s="96"/>
      <c r="C94" s="97"/>
      <c r="D94" s="97"/>
      <c r="E94" s="97"/>
      <c r="F94" s="187"/>
    </row>
    <row r="95" spans="1:6" ht="15.75" thickBot="1" x14ac:dyDescent="0.3">
      <c r="A95" s="98"/>
      <c r="B95" s="99" t="s">
        <v>19</v>
      </c>
      <c r="C95" s="100"/>
      <c r="D95" s="100"/>
      <c r="E95" s="101"/>
      <c r="F95" s="102">
        <f>SUM(F86:F94)</f>
        <v>0</v>
      </c>
    </row>
    <row r="96" spans="1:6" ht="15.75" thickBot="1" x14ac:dyDescent="0.3">
      <c r="A96" s="89"/>
      <c r="B96" s="138"/>
      <c r="C96" s="91"/>
      <c r="D96" s="92"/>
      <c r="E96" s="91"/>
      <c r="F96" s="186"/>
    </row>
    <row r="97" spans="1:6" ht="15.75" thickBot="1" x14ac:dyDescent="0.3">
      <c r="A97" s="98"/>
      <c r="B97" s="99" t="s">
        <v>20</v>
      </c>
      <c r="C97" s="100"/>
      <c r="D97" s="100"/>
      <c r="E97" s="101"/>
      <c r="F97" s="102">
        <f>F81+F95</f>
        <v>0</v>
      </c>
    </row>
    <row r="98" spans="1:6" x14ac:dyDescent="0.25">
      <c r="A98" s="89"/>
      <c r="B98" s="138"/>
      <c r="C98" s="91"/>
      <c r="D98" s="92"/>
      <c r="E98" s="91"/>
      <c r="F98" s="186"/>
    </row>
    <row r="99" spans="1:6" ht="15.75" thickBot="1" x14ac:dyDescent="0.3">
      <c r="A99" s="103"/>
      <c r="B99" s="139" t="s">
        <v>23</v>
      </c>
      <c r="C99" s="158"/>
      <c r="D99" s="104"/>
      <c r="E99" s="104"/>
      <c r="F99" s="105">
        <f>F97+F84</f>
        <v>0</v>
      </c>
    </row>
    <row r="100" spans="1:6" x14ac:dyDescent="0.25">
      <c r="A100" s="106" t="s">
        <v>82</v>
      </c>
      <c r="B100" s="71" t="s">
        <v>83</v>
      </c>
      <c r="C100" s="159"/>
      <c r="D100" s="71"/>
      <c r="E100" s="107"/>
      <c r="F100" s="188"/>
    </row>
    <row r="101" spans="1:6" x14ac:dyDescent="0.25">
      <c r="A101" s="106" t="s">
        <v>84</v>
      </c>
      <c r="B101" s="71" t="s">
        <v>85</v>
      </c>
      <c r="C101" s="159"/>
      <c r="D101" s="71"/>
      <c r="E101" s="107"/>
      <c r="F101" s="188"/>
    </row>
    <row r="102" spans="1:6" x14ac:dyDescent="0.25">
      <c r="A102" s="108"/>
      <c r="B102" s="109"/>
      <c r="C102" s="160"/>
      <c r="D102" s="109"/>
      <c r="E102" s="109"/>
      <c r="F102" s="110"/>
    </row>
    <row r="103" spans="1:6" x14ac:dyDescent="0.25">
      <c r="A103" s="225" t="s">
        <v>86</v>
      </c>
      <c r="B103" s="220"/>
      <c r="C103" s="161"/>
      <c r="D103" s="111"/>
      <c r="E103" s="111" t="s">
        <v>87</v>
      </c>
      <c r="F103" s="189"/>
    </row>
    <row r="104" spans="1:6" x14ac:dyDescent="0.25">
      <c r="A104" s="112"/>
      <c r="B104" s="111"/>
      <c r="C104" s="161"/>
      <c r="D104" s="113"/>
      <c r="E104" s="113"/>
      <c r="F104" s="190"/>
    </row>
    <row r="105" spans="1:6" x14ac:dyDescent="0.25">
      <c r="A105" s="218" t="s">
        <v>88</v>
      </c>
      <c r="B105" s="219"/>
      <c r="C105" s="216" t="s">
        <v>88</v>
      </c>
      <c r="D105" s="216"/>
      <c r="E105" s="216"/>
      <c r="F105" s="217"/>
    </row>
    <row r="106" spans="1:6" x14ac:dyDescent="0.25">
      <c r="A106" s="214" t="s">
        <v>89</v>
      </c>
      <c r="B106" s="215"/>
      <c r="C106" s="216" t="s">
        <v>90</v>
      </c>
      <c r="D106" s="216"/>
      <c r="E106" s="216"/>
      <c r="F106" s="217"/>
    </row>
    <row r="107" spans="1:6" x14ac:dyDescent="0.25">
      <c r="A107" s="218" t="s">
        <v>91</v>
      </c>
      <c r="B107" s="219"/>
      <c r="C107" s="220" t="s">
        <v>92</v>
      </c>
      <c r="D107" s="220"/>
      <c r="E107" s="220"/>
      <c r="F107" s="221"/>
    </row>
    <row r="108" spans="1:6" ht="15.75" thickBot="1" x14ac:dyDescent="0.3">
      <c r="A108" s="114"/>
      <c r="B108" s="140"/>
      <c r="C108" s="162"/>
      <c r="D108" s="115"/>
      <c r="E108" s="115"/>
      <c r="F108" s="191"/>
    </row>
  </sheetData>
  <mergeCells count="28">
    <mergeCell ref="A71:E71"/>
    <mergeCell ref="A35:D35"/>
    <mergeCell ref="A27:E27"/>
    <mergeCell ref="A21:E21"/>
    <mergeCell ref="A16:E16"/>
    <mergeCell ref="A62:E62"/>
    <mergeCell ref="A58:E58"/>
    <mergeCell ref="A41:E41"/>
    <mergeCell ref="A48:E48"/>
    <mergeCell ref="A53:E53"/>
    <mergeCell ref="A31:E31"/>
    <mergeCell ref="A66:E66"/>
    <mergeCell ref="E9:F9"/>
    <mergeCell ref="A2:F2"/>
    <mergeCell ref="A3:F3"/>
    <mergeCell ref="A4:F4"/>
    <mergeCell ref="A7:C7"/>
    <mergeCell ref="A8:F8"/>
    <mergeCell ref="A5:F5"/>
    <mergeCell ref="A106:B106"/>
    <mergeCell ref="C106:F106"/>
    <mergeCell ref="A107:B107"/>
    <mergeCell ref="C107:F107"/>
    <mergeCell ref="A75:E75"/>
    <mergeCell ref="A79:E79"/>
    <mergeCell ref="A103:B103"/>
    <mergeCell ref="A105:B105"/>
    <mergeCell ref="C105:F105"/>
  </mergeCells>
  <pageMargins left="0.7" right="0.7" top="0.75" bottom="0.75" header="0.3" footer="0.3"/>
  <pageSetup scale="72" orientation="portrait" verticalDpi="0" r:id="rId1"/>
  <rowBreaks count="1" manualBreakCount="1">
    <brk id="53" max="5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Relyn Antonio De la Paz</dc:creator>
  <cp:lastModifiedBy>Emilia Sarmiento</cp:lastModifiedBy>
  <cp:lastPrinted>2023-02-07T17:50:02Z</cp:lastPrinted>
  <dcterms:created xsi:type="dcterms:W3CDTF">2023-02-07T12:16:44Z</dcterms:created>
  <dcterms:modified xsi:type="dcterms:W3CDTF">2023-02-23T12:40:18Z</dcterms:modified>
</cp:coreProperties>
</file>