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elapaz\Desktop\Ing. Relyn\Presupuesto  Participativo  2024\Presup. Limpio\"/>
    </mc:Choice>
  </mc:AlternateContent>
  <bookViews>
    <workbookView xWindow="0" yWindow="0" windowWidth="19200" windowHeight="9984" tabRatio="809"/>
  </bookViews>
  <sheets>
    <sheet name="Aceras y Contenes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[6]M.O.!#REF!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[10]M.O.!$C$12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BAÑIL2">[11]M.O!$D$13</definedName>
    <definedName name="altura">[12]presupuesto!#REF!</definedName>
    <definedName name="ana">#REF!</definedName>
    <definedName name="ana_6">#REF!</definedName>
    <definedName name="analiis">[13]M.O.!#REF!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'Aceras y Contenes'!$A$1:$F$94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[14]M.O.!#REF!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[18]M.O.!#REF!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[13]M.O.!#REF!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[13]M.O.!#REF!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[13]M.O.!#REF!</definedName>
    <definedName name="CASABE_8">#REF!</definedName>
    <definedName name="CASBESTO">[10]M.O.!#REF!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[10]M.O.!#REF!</definedName>
    <definedName name="CZINC_6">#REF!</definedName>
    <definedName name="CZINC_8">#REF!</definedName>
    <definedName name="D">#REF!</definedName>
    <definedName name="derop">[14]M.O.!#REF!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[6]M.O.!#REF!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[13]M.O.!#REF!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[14]M.O.!$C$10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[13]M.O.!#REF!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[10]M.O.!$C$10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[6]M.O.!#REF!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[13]M.O.!$C$12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'Aceras y Contenes'!$A:$F,'Aceras y Contenes'!$1:$10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C30" i="21" l="1"/>
  <c r="C28" i="21"/>
  <c r="C60" i="21" l="1"/>
  <c r="F60" i="21" s="1"/>
  <c r="C59" i="21"/>
  <c r="C57" i="21"/>
  <c r="C53" i="21"/>
  <c r="F53" i="21" s="1"/>
  <c r="C52" i="21"/>
  <c r="F52" i="21" s="1"/>
  <c r="C50" i="21"/>
  <c r="F50" i="21" s="1"/>
  <c r="C46" i="21"/>
  <c r="C45" i="21"/>
  <c r="C43" i="21"/>
  <c r="C44" i="21" s="1"/>
  <c r="F44" i="21" s="1"/>
  <c r="F59" i="21"/>
  <c r="C58" i="21"/>
  <c r="F58" i="21" s="1"/>
  <c r="F56" i="21"/>
  <c r="A56" i="21"/>
  <c r="A57" i="21" s="1"/>
  <c r="A58" i="21" s="1"/>
  <c r="A59" i="21" s="1"/>
  <c r="A60" i="21" s="1"/>
  <c r="F49" i="21"/>
  <c r="A49" i="21"/>
  <c r="A50" i="21" s="1"/>
  <c r="A51" i="21" s="1"/>
  <c r="A52" i="21" s="1"/>
  <c r="A53" i="21" s="1"/>
  <c r="F46" i="21"/>
  <c r="F45" i="21"/>
  <c r="F42" i="21"/>
  <c r="A42" i="21"/>
  <c r="A43" i="21" s="1"/>
  <c r="A44" i="21" s="1"/>
  <c r="A45" i="21" s="1"/>
  <c r="A46" i="21" s="1"/>
  <c r="C39" i="21"/>
  <c r="C38" i="21"/>
  <c r="C36" i="21"/>
  <c r="C51" i="21" l="1"/>
  <c r="F51" i="21" s="1"/>
  <c r="F54" i="21" s="1"/>
  <c r="F57" i="21"/>
  <c r="F61" i="21" s="1"/>
  <c r="F43" i="21"/>
  <c r="F47" i="21" s="1"/>
  <c r="F29" i="21"/>
  <c r="F14" i="21"/>
  <c r="F15" i="21"/>
  <c r="F16" i="21"/>
  <c r="F30" i="21" l="1"/>
  <c r="C20" i="21"/>
  <c r="C23" i="21"/>
  <c r="F23" i="21" s="1"/>
  <c r="A35" i="21" l="1"/>
  <c r="C21" i="21" l="1"/>
  <c r="F21" i="21" s="1"/>
  <c r="F28" i="21"/>
  <c r="F31" i="21" s="1"/>
  <c r="F39" i="21"/>
  <c r="F38" i="21" l="1"/>
  <c r="F36" i="21"/>
  <c r="A13" i="21"/>
  <c r="A14" i="21" s="1"/>
  <c r="A15" i="21" s="1"/>
  <c r="A16" i="21" s="1"/>
  <c r="F13" i="21"/>
  <c r="A20" i="21"/>
  <c r="A21" i="21" s="1"/>
  <c r="A22" i="21" s="1"/>
  <c r="A23" i="21" s="1"/>
  <c r="F20" i="21"/>
  <c r="F17" i="21" l="1"/>
  <c r="C22" i="21"/>
  <c r="F22" i="21" s="1"/>
  <c r="F24" i="21" l="1"/>
  <c r="C37" i="21"/>
  <c r="F37" i="21" s="1"/>
  <c r="F65" i="21"/>
  <c r="F66" i="21" s="1"/>
  <c r="F35" i="21"/>
  <c r="A36" i="21"/>
  <c r="A37" i="21" s="1"/>
  <c r="A38" i="21" s="1"/>
  <c r="A39" i="21" s="1"/>
  <c r="F40" i="21" l="1"/>
  <c r="F62" i="21" s="1"/>
  <c r="F63" i="21" s="1"/>
  <c r="F67" i="21" l="1"/>
  <c r="F69" i="21" l="1"/>
  <c r="F71" i="21" s="1"/>
  <c r="F80" i="21" l="1"/>
  <c r="F79" i="21"/>
  <c r="F75" i="21"/>
  <c r="F76" i="21"/>
  <c r="F78" i="21"/>
  <c r="F77" i="21"/>
  <c r="F74" i="21"/>
  <c r="F81" i="21" s="1"/>
  <c r="F82" i="21" l="1"/>
  <c r="F84" i="21" s="1"/>
  <c r="F86" i="21" s="1"/>
  <c r="F7" i="21" l="1"/>
</calcChain>
</file>

<file path=xl/sharedStrings.xml><?xml version="1.0" encoding="utf-8"?>
<sst xmlns="http://schemas.openxmlformats.org/spreadsheetml/2006/main" count="123" uniqueCount="86">
  <si>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</si>
  <si>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</si>
  <si>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</si>
  <si>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</si>
  <si>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</si>
  <si>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</si>
  <si>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</si>
  <si>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Ml</t>
  </si>
  <si>
    <t>No</t>
  </si>
  <si>
    <t>P.U. (RD$)</t>
  </si>
  <si>
    <t>Valor (RD$)</t>
  </si>
  <si>
    <t>SUB - TOTAL GENERAL RD$</t>
  </si>
  <si>
    <t>TOTAL GASTOS INDIRECTOS</t>
  </si>
  <si>
    <t>TOTAL A CONTRATAR RD$</t>
  </si>
  <si>
    <t>M³</t>
  </si>
  <si>
    <t>P.A</t>
  </si>
  <si>
    <t>Transporte de Materiales y Equipos</t>
  </si>
  <si>
    <t>Imprevistos</t>
  </si>
  <si>
    <t>DIRECCION DE OBRAS PUBLICAS MUNICIPALES</t>
  </si>
  <si>
    <t>Preliminares</t>
  </si>
  <si>
    <t xml:space="preserve">AYUNTAMIENTO MUNICIPAL  </t>
  </si>
  <si>
    <t>SAN CRISTOBAL</t>
  </si>
  <si>
    <t>ITBIS en base a Dirección Técnica</t>
  </si>
  <si>
    <t>Limpieza Final y Bote</t>
  </si>
  <si>
    <t>Movimiento de Tierra:</t>
  </si>
  <si>
    <t>Nota 2:</t>
  </si>
  <si>
    <t>Codia</t>
  </si>
  <si>
    <t>Caseta de Materiales</t>
  </si>
  <si>
    <t>Descripción</t>
  </si>
  <si>
    <t>m3</t>
  </si>
  <si>
    <t>M3</t>
  </si>
  <si>
    <t>Monto Total RD$:</t>
  </si>
  <si>
    <t>La Partida de Imprevistos será autorizada por decisión de esta Dirección (Ingeniería y/o Despacho del Alcalde).</t>
  </si>
  <si>
    <t>Uds</t>
  </si>
  <si>
    <t>M²</t>
  </si>
  <si>
    <t>La Partida Seguros, Pólizas y Fianzas será pagada previa presentación de Factura.</t>
  </si>
  <si>
    <t>Construcción de Contenes (0.45x0.30x0.15), f'c = 180 kg/cm², C/ligadora.</t>
  </si>
  <si>
    <t>Excavación a Mano material no clasificado</t>
  </si>
  <si>
    <t>Hormigón Simple en:</t>
  </si>
  <si>
    <t>Seguros, Póliza y Fianzas</t>
  </si>
  <si>
    <t>Supervisión</t>
  </si>
  <si>
    <t>Replanteo</t>
  </si>
  <si>
    <t>Bote de material inservible</t>
  </si>
  <si>
    <t>Hormigón ciclópeo  para  badén  e=0.30 m</t>
  </si>
  <si>
    <t xml:space="preserve"> Nota 1: </t>
  </si>
  <si>
    <t>Elaborado por:</t>
  </si>
  <si>
    <t>Revizado  y  Autorizado  por:</t>
  </si>
  <si>
    <t>________________________________________</t>
  </si>
  <si>
    <t xml:space="preserve">     Ing. Relyn Ant. De La Paz.</t>
  </si>
  <si>
    <t>Ing. Luis   Mariano  Pérez   T.</t>
  </si>
  <si>
    <t xml:space="preserve">      Supervisor de Obras,AMSC.</t>
  </si>
  <si>
    <t>Director de  Obras Públicas,AMSC.</t>
  </si>
  <si>
    <t>______________________________________</t>
  </si>
  <si>
    <t>Provincia</t>
  </si>
  <si>
    <t>Excavación  de  Material  Inservible.</t>
  </si>
  <si>
    <t>Bote producto de Excavación  esp. 1.21</t>
  </si>
  <si>
    <t>m2</t>
  </si>
  <si>
    <t>M2</t>
  </si>
  <si>
    <r>
      <t>Letrero Identificación   de  peligros, (Peligro- Hombres  trabajando).2</t>
    </r>
    <r>
      <rPr>
        <sz val="11"/>
        <rFont val="Calibri"/>
        <family val="2"/>
      </rPr>
      <t>' x 4ˊ</t>
    </r>
  </si>
  <si>
    <t>Uds.</t>
  </si>
  <si>
    <t>Suministro, Nivelado y compactado  de relleno Caliche C/maquito. (Aceras).</t>
  </si>
  <si>
    <t>Limpieza con  equipo  amarillo (Greadar).</t>
  </si>
  <si>
    <t>Pa</t>
  </si>
  <si>
    <t>Replanteo  Topográfico  con  equipo.</t>
  </si>
  <si>
    <t>Construcción  de  Badenes.</t>
  </si>
  <si>
    <t>Terford (tipo III), a base de H.S y Piedras.</t>
  </si>
  <si>
    <t>San  Cristóbal  R.D.</t>
  </si>
  <si>
    <t>Fecha 27-12-2023</t>
  </si>
  <si>
    <t>Presupuesto  Participativo</t>
  </si>
  <si>
    <t>Construcción de acera en hormigón 180 kg/cm², C/ligadora, e = 0.10 mts, a = 1.0 m</t>
  </si>
  <si>
    <r>
      <t>Letrero Identificación de Obra  4</t>
    </r>
    <r>
      <rPr>
        <sz val="11"/>
        <rFont val="Calibri"/>
        <family val="2"/>
      </rPr>
      <t>' x 5ˊ</t>
    </r>
  </si>
  <si>
    <t>Aceras y  Contenes.</t>
  </si>
  <si>
    <t>a</t>
  </si>
  <si>
    <t>b</t>
  </si>
  <si>
    <t>SUB-TOTAL   1</t>
  </si>
  <si>
    <t>SUB-TOTAL  2</t>
  </si>
  <si>
    <t>SUB-TOTAL   3</t>
  </si>
  <si>
    <t xml:space="preserve">Presupuesto :  Construcción Aceras y Contenes.   Sector  El  Brizal.  </t>
  </si>
  <si>
    <t>Ubicación  : El  Brizal, Doña  Chucha, Madre  Vieja.</t>
  </si>
  <si>
    <t>SUB-TOTAL 4</t>
  </si>
  <si>
    <t>Hormigón  180 kg/cm2,  (Con  ligadora  de  2  fundas) , (5.6 m x 1.5 m x 0.20  m).  @ 1/2" a  =( 0.20x 0.20).</t>
  </si>
  <si>
    <t>Construcción  de  Baden, No.2, C/ Pedro  Antonio  Garcia,(8.50 mts. x 2.0  mts.), h=0.50  mts.</t>
  </si>
  <si>
    <t>Construcción  de  Baden No.1 C/ Pedro  Antonio  Garcia, Entrada  al  sector, (10.00 mts. x 2.0  mts.) h=0.50  mts.</t>
  </si>
  <si>
    <t>Construcción  de  Baden (7.50 mts. x 2.0  mts.), h=0.50  mts.</t>
  </si>
  <si>
    <t>Construcción  de  Badenes (600 mts. x 1.50  mts.), h=0.50  mts.</t>
  </si>
  <si>
    <t>Sub-total   Badenes.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</si>
</sst>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#,##0.00;[Red]#,##0.00"/>
    <numFmt numFmtId="167" formatCode="#."/>
    <numFmt numFmtId="168" formatCode="_([$€-2]* #,##0.00_);_([$€-2]* \(#,##0.00\);_([$€-2]* &quot;-&quot;??_)"/>
    <numFmt numFmtId="169" formatCode="_-[$€-2]* #,##0.00_-;\-[$€-2]* #,##0.00_-;_-[$€-2]* &quot;-&quot;??_-"/>
    <numFmt numFmtId="170" formatCode="_-* #,##0.00\ [$€]_-;\-* #,##0.00\ [$€]_-;_-* &quot;-&quot;??\ [$€]_-;_-@_-"/>
    <numFmt numFmtId="171" formatCode="_-* #,##0.00\ _P_t_s_-;\-* #,##0.00\ _P_t_s_-;_-* &quot;-&quot;??\ _P_t_s_-;_-@_-"/>
    <numFmt numFmtId="172" formatCode="_-* #,##0.00\ &quot;Pts&quot;_-;\-* #,##0.00\ &quot;Pts&quot;_-;_-* &quot;-&quot;??\ &quot;Pts&quot;_-;_-@_-"/>
    <numFmt numFmtId="173" formatCode="0.00_)"/>
    <numFmt numFmtId="174" formatCode="#,##0.0_);\(#,##0.0\)"/>
    <numFmt numFmtId="175" formatCode="#,##0.00_);\(#,##0.00\)"/>
    <numFmt numFmtId="176" formatCode="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rgb="FF0070C0"/>
      <name val="Times New Roman"/>
      <family val="1"/>
    </font>
    <font>
      <b/>
      <i/>
      <sz val="11"/>
      <color rgb="FF0000CC"/>
      <name val="Times New Roman"/>
      <family val="1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Times New Roman"/>
      <family val="1"/>
    </font>
    <font>
      <b/>
      <sz val="9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51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7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1" applyNumberFormat="0" applyAlignment="0" applyProtection="0"/>
    <xf numFmtId="0" fontId="15" fillId="19" borderId="1" applyNumberFormat="0" applyAlignment="0" applyProtection="0"/>
    <xf numFmtId="0" fontId="15" fillId="19" borderId="1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4" fillId="18" borderId="0" applyNumberFormat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0" fillId="10" borderId="0" applyNumberFormat="0" applyBorder="0" applyAlignment="0" applyProtection="0"/>
    <xf numFmtId="0" fontId="11" fillId="0" borderId="0"/>
    <xf numFmtId="173" fontId="21" fillId="0" borderId="0"/>
    <xf numFmtId="0" fontId="2" fillId="0" borderId="0"/>
    <xf numFmtId="0" fontId="2" fillId="0" borderId="0"/>
    <xf numFmtId="0" fontId="2" fillId="0" borderId="0"/>
    <xf numFmtId="39" fontId="8" fillId="0" borderId="0"/>
    <xf numFmtId="0" fontId="2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3" fillId="19" borderId="5" applyNumberFormat="0" applyAlignment="0" applyProtection="0"/>
    <xf numFmtId="0" fontId="23" fillId="19" borderId="5" applyNumberForma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19" borderId="5" applyNumberFormat="0" applyAlignment="0" applyProtection="0"/>
    <xf numFmtId="0" fontId="1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39" fontId="26" fillId="0" borderId="0"/>
    <xf numFmtId="170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166" fontId="7" fillId="0" borderId="0" xfId="0" applyNumberFormat="1" applyFont="1" applyAlignment="1">
      <alignment horizontal="center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center" vertical="top"/>
    </xf>
    <xf numFmtId="4" fontId="7" fillId="0" borderId="0" xfId="0" applyNumberFormat="1" applyFont="1" applyAlignment="1">
      <alignment horizontal="center"/>
    </xf>
    <xf numFmtId="0" fontId="7" fillId="0" borderId="0" xfId="0" applyFont="1"/>
    <xf numFmtId="0" fontId="7" fillId="3" borderId="0" xfId="0" applyFont="1" applyFill="1"/>
    <xf numFmtId="4" fontId="5" fillId="0" borderId="8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10" fontId="5" fillId="2" borderId="8" xfId="0" applyNumberFormat="1" applyFont="1" applyFill="1" applyBorder="1" applyAlignment="1">
      <alignment horizontal="center"/>
    </xf>
    <xf numFmtId="10" fontId="5" fillId="0" borderId="8" xfId="0" applyNumberFormat="1" applyFont="1" applyBorder="1" applyAlignment="1">
      <alignment horizontal="center"/>
    </xf>
    <xf numFmtId="0" fontId="5" fillId="0" borderId="8" xfId="0" applyFont="1" applyBorder="1"/>
    <xf numFmtId="4" fontId="5" fillId="4" borderId="8" xfId="0" applyNumberFormat="1" applyFont="1" applyFill="1" applyBorder="1" applyAlignment="1">
      <alignment horizontal="right"/>
    </xf>
    <xf numFmtId="0" fontId="29" fillId="0" borderId="7" xfId="0" applyFont="1" applyBorder="1" applyAlignment="1">
      <alignment horizontal="center" vertical="top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horizontal="right" vertical="center"/>
    </xf>
    <xf numFmtId="0" fontId="4" fillId="21" borderId="0" xfId="0" applyFont="1" applyFill="1" applyBorder="1" applyAlignment="1">
      <alignment vertical="center"/>
    </xf>
    <xf numFmtId="0" fontId="4" fillId="21" borderId="0" xfId="0" applyFont="1" applyFill="1" applyBorder="1" applyAlignment="1">
      <alignment vertical="center" wrapText="1"/>
    </xf>
    <xf numFmtId="0" fontId="0" fillId="0" borderId="0" xfId="0" applyFont="1" applyBorder="1"/>
    <xf numFmtId="4" fontId="7" fillId="0" borderId="0" xfId="0" applyNumberFormat="1" applyFont="1"/>
    <xf numFmtId="2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wrapText="1"/>
    </xf>
    <xf numFmtId="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4" fillId="21" borderId="0" xfId="0" applyFont="1" applyFill="1" applyBorder="1" applyAlignment="1">
      <alignment horizontal="center" vertical="center"/>
    </xf>
    <xf numFmtId="0" fontId="30" fillId="21" borderId="0" xfId="0" applyFont="1" applyFill="1" applyBorder="1" applyAlignment="1">
      <alignment vertical="center"/>
    </xf>
    <xf numFmtId="0" fontId="5" fillId="21" borderId="0" xfId="0" applyFont="1" applyFill="1" applyBorder="1" applyAlignment="1">
      <alignment vertical="center"/>
    </xf>
    <xf numFmtId="0" fontId="5" fillId="21" borderId="0" xfId="0" applyFont="1" applyFill="1" applyBorder="1" applyAlignment="1">
      <alignment vertical="center" wrapText="1"/>
    </xf>
    <xf numFmtId="0" fontId="5" fillId="21" borderId="0" xfId="0" applyFont="1" applyFill="1" applyBorder="1" applyAlignment="1">
      <alignment horizontal="center" vertical="center"/>
    </xf>
    <xf numFmtId="174" fontId="6" fillId="4" borderId="7" xfId="0" applyNumberFormat="1" applyFont="1" applyFill="1" applyBorder="1" applyAlignment="1">
      <alignment horizontal="center"/>
    </xf>
    <xf numFmtId="174" fontId="6" fillId="4" borderId="8" xfId="0" applyNumberFormat="1" applyFont="1" applyFill="1" applyBorder="1" applyAlignment="1">
      <alignment horizontal="center"/>
    </xf>
    <xf numFmtId="0" fontId="6" fillId="0" borderId="8" xfId="0" applyFont="1" applyBorder="1" applyAlignment="1">
      <alignment vertical="center"/>
    </xf>
    <xf numFmtId="166" fontId="5" fillId="4" borderId="8" xfId="112" applyNumberFormat="1" applyFont="1" applyFill="1" applyBorder="1" applyAlignment="1">
      <alignment horizontal="center" vertical="center"/>
    </xf>
    <xf numFmtId="166" fontId="5" fillId="4" borderId="8" xfId="112" applyNumberFormat="1" applyFont="1" applyFill="1" applyBorder="1" applyAlignment="1">
      <alignment horizontal="right" vertical="center"/>
    </xf>
    <xf numFmtId="166" fontId="5" fillId="4" borderId="9" xfId="112" applyNumberFormat="1" applyFont="1" applyFill="1" applyBorder="1" applyAlignment="1">
      <alignment horizontal="right" vertical="center"/>
    </xf>
    <xf numFmtId="175" fontId="33" fillId="4" borderId="7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top"/>
    </xf>
    <xf numFmtId="2" fontId="5" fillId="4" borderId="7" xfId="0" applyNumberFormat="1" applyFont="1" applyFill="1" applyBorder="1" applyAlignment="1">
      <alignment horizontal="center" vertical="top"/>
    </xf>
    <xf numFmtId="166" fontId="5" fillId="4" borderId="8" xfId="112" applyNumberFormat="1" applyFont="1" applyFill="1" applyBorder="1" applyAlignment="1">
      <alignment horizontal="center"/>
    </xf>
    <xf numFmtId="166" fontId="5" fillId="4" borderId="8" xfId="0" applyNumberFormat="1" applyFont="1" applyFill="1" applyBorder="1" applyAlignment="1">
      <alignment horizontal="center"/>
    </xf>
    <xf numFmtId="166" fontId="5" fillId="4" borderId="8" xfId="112" applyNumberFormat="1" applyFont="1" applyFill="1" applyBorder="1" applyAlignment="1">
      <alignment horizontal="right"/>
    </xf>
    <xf numFmtId="166" fontId="5" fillId="4" borderId="9" xfId="112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34" fillId="23" borderId="10" xfId="0" applyFont="1" applyFill="1" applyBorder="1" applyAlignment="1">
      <alignment horizontal="center" vertical="center" wrapText="1"/>
    </xf>
    <xf numFmtId="174" fontId="6" fillId="20" borderId="9" xfId="0" applyNumberFormat="1" applyFont="1" applyFill="1" applyBorder="1" applyAlignment="1"/>
    <xf numFmtId="2" fontId="6" fillId="20" borderId="7" xfId="0" applyNumberFormat="1" applyFont="1" applyFill="1" applyBorder="1" applyAlignment="1">
      <alignment horizontal="center" vertical="top"/>
    </xf>
    <xf numFmtId="0" fontId="6" fillId="20" borderId="8" xfId="0" applyFont="1" applyFill="1" applyBorder="1" applyAlignment="1">
      <alignment horizontal="left" vertical="top"/>
    </xf>
    <xf numFmtId="0" fontId="6" fillId="20" borderId="8" xfId="0" applyFont="1" applyFill="1" applyBorder="1" applyAlignment="1">
      <alignment horizontal="center" vertical="top"/>
    </xf>
    <xf numFmtId="0" fontId="6" fillId="20" borderId="9" xfId="0" applyFont="1" applyFill="1" applyBorder="1" applyAlignment="1">
      <alignment horizontal="center" vertical="top"/>
    </xf>
    <xf numFmtId="0" fontId="5" fillId="4" borderId="8" xfId="0" applyFont="1" applyFill="1" applyBorder="1" applyAlignment="1">
      <alignment horizontal="left" vertical="top" wrapText="1"/>
    </xf>
    <xf numFmtId="4" fontId="5" fillId="4" borderId="8" xfId="0" applyNumberFormat="1" applyFont="1" applyFill="1" applyBorder="1" applyAlignment="1">
      <alignment horizontal="center"/>
    </xf>
    <xf numFmtId="2" fontId="5" fillId="4" borderId="7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 wrapText="1"/>
    </xf>
    <xf numFmtId="4" fontId="5" fillId="4" borderId="8" xfId="0" applyNumberFormat="1" applyFont="1" applyFill="1" applyBorder="1" applyAlignment="1">
      <alignment horizontal="center" vertical="center"/>
    </xf>
    <xf numFmtId="4" fontId="5" fillId="4" borderId="8" xfId="0" applyNumberFormat="1" applyFont="1" applyFill="1" applyBorder="1" applyAlignment="1">
      <alignment horizontal="right" vertical="center"/>
    </xf>
    <xf numFmtId="174" fontId="6" fillId="4" borderId="9" xfId="0" applyNumberFormat="1" applyFont="1" applyFill="1" applyBorder="1" applyAlignment="1"/>
    <xf numFmtId="0" fontId="5" fillId="4" borderId="8" xfId="0" applyFont="1" applyFill="1" applyBorder="1" applyAlignment="1">
      <alignment horizontal="left" vertical="center"/>
    </xf>
    <xf numFmtId="4" fontId="5" fillId="4" borderId="8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39" fontId="6" fillId="20" borderId="7" xfId="144" applyFont="1" applyFill="1" applyBorder="1" applyAlignment="1">
      <alignment horizontal="center"/>
    </xf>
    <xf numFmtId="39" fontId="6" fillId="20" borderId="8" xfId="144" applyFont="1" applyFill="1" applyBorder="1" applyAlignment="1">
      <alignment horizontal="center" vertical="center"/>
    </xf>
    <xf numFmtId="39" fontId="6" fillId="20" borderId="8" xfId="144" applyFont="1" applyFill="1" applyBorder="1" applyAlignment="1">
      <alignment horizontal="center"/>
    </xf>
    <xf numFmtId="4" fontId="6" fillId="20" borderId="8" xfId="0" applyNumberFormat="1" applyFont="1" applyFill="1" applyBorder="1" applyAlignment="1">
      <alignment horizontal="right" vertical="center"/>
    </xf>
    <xf numFmtId="4" fontId="6" fillId="20" borderId="9" xfId="0" applyNumberFormat="1" applyFont="1" applyFill="1" applyBorder="1" applyAlignment="1">
      <alignment horizontal="right" vertical="center"/>
    </xf>
    <xf numFmtId="0" fontId="6" fillId="20" borderId="9" xfId="0" applyFont="1" applyFill="1" applyBorder="1" applyAlignment="1">
      <alignment horizontal="right" vertical="top"/>
    </xf>
    <xf numFmtId="0" fontId="6" fillId="20" borderId="8" xfId="0" applyFont="1" applyFill="1" applyBorder="1" applyAlignment="1">
      <alignment horizontal="left" vertical="center" wrapText="1"/>
    </xf>
    <xf numFmtId="166" fontId="5" fillId="20" borderId="8" xfId="112" applyNumberFormat="1" applyFont="1" applyFill="1" applyBorder="1" applyAlignment="1">
      <alignment horizontal="center" vertical="center"/>
    </xf>
    <xf numFmtId="166" fontId="5" fillId="20" borderId="8" xfId="112" applyNumberFormat="1" applyFont="1" applyFill="1" applyBorder="1" applyAlignment="1">
      <alignment horizontal="right" vertical="center"/>
    </xf>
    <xf numFmtId="166" fontId="5" fillId="20" borderId="9" xfId="112" applyNumberFormat="1" applyFont="1" applyFill="1" applyBorder="1" applyAlignment="1">
      <alignment horizontal="right" vertical="center"/>
    </xf>
    <xf numFmtId="4" fontId="32" fillId="22" borderId="9" xfId="0" applyNumberFormat="1" applyFont="1" applyFill="1" applyBorder="1" applyAlignment="1">
      <alignment vertical="center" wrapText="1"/>
    </xf>
    <xf numFmtId="176" fontId="4" fillId="4" borderId="7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vertical="center" wrapText="1"/>
    </xf>
    <xf numFmtId="2" fontId="0" fillId="4" borderId="8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4" fontId="0" fillId="4" borderId="8" xfId="0" applyNumberFormat="1" applyFont="1" applyFill="1" applyBorder="1" applyAlignment="1">
      <alignment horizontal="right" vertical="center"/>
    </xf>
    <xf numFmtId="4" fontId="0" fillId="4" borderId="9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4" borderId="7" xfId="0" applyFont="1" applyFill="1" applyBorder="1" applyAlignment="1">
      <alignment vertical="center" wrapText="1"/>
    </xf>
    <xf numFmtId="0" fontId="0" fillId="4" borderId="8" xfId="0" applyFont="1" applyFill="1" applyBorder="1" applyAlignment="1">
      <alignment horizontal="center" vertical="center" wrapText="1"/>
    </xf>
    <xf numFmtId="4" fontId="0" fillId="4" borderId="8" xfId="0" applyNumberFormat="1" applyFont="1" applyFill="1" applyBorder="1" applyAlignment="1">
      <alignment vertical="center" wrapText="1"/>
    </xf>
    <xf numFmtId="2" fontId="0" fillId="4" borderId="8" xfId="0" applyNumberFormat="1" applyFont="1" applyFill="1" applyBorder="1" applyAlignment="1">
      <alignment horizontal="center" vertical="center" wrapText="1"/>
    </xf>
    <xf numFmtId="4" fontId="0" fillId="4" borderId="8" xfId="0" applyNumberFormat="1" applyFont="1" applyFill="1" applyBorder="1" applyAlignment="1">
      <alignment horizontal="center" vertical="center" wrapText="1"/>
    </xf>
    <xf numFmtId="2" fontId="5" fillId="4" borderId="8" xfId="0" applyNumberFormat="1" applyFont="1" applyFill="1" applyBorder="1" applyAlignment="1">
      <alignment horizontal="center" vertical="top"/>
    </xf>
    <xf numFmtId="0" fontId="5" fillId="4" borderId="8" xfId="0" applyFont="1" applyFill="1" applyBorder="1" applyAlignment="1">
      <alignment horizontal="center" vertical="top"/>
    </xf>
    <xf numFmtId="43" fontId="5" fillId="4" borderId="8" xfId="150" applyFont="1" applyFill="1" applyBorder="1" applyAlignment="1">
      <alignment horizontal="right" vertical="top"/>
    </xf>
    <xf numFmtId="43" fontId="5" fillId="4" borderId="9" xfId="150" applyFont="1" applyFill="1" applyBorder="1" applyAlignment="1">
      <alignment horizontal="right" vertical="top"/>
    </xf>
    <xf numFmtId="176" fontId="3" fillId="4" borderId="7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right" vertical="top"/>
    </xf>
    <xf numFmtId="176" fontId="6" fillId="20" borderId="7" xfId="0" applyNumberFormat="1" applyFont="1" applyFill="1" applyBorder="1" applyAlignment="1">
      <alignment horizontal="center" vertical="center"/>
    </xf>
    <xf numFmtId="176" fontId="5" fillId="4" borderId="7" xfId="0" applyNumberFormat="1" applyFont="1" applyFill="1" applyBorder="1" applyAlignment="1">
      <alignment horizontal="center" vertical="center"/>
    </xf>
    <xf numFmtId="4" fontId="0" fillId="20" borderId="8" xfId="0" applyNumberFormat="1" applyFont="1" applyFill="1" applyBorder="1" applyAlignment="1">
      <alignment horizontal="center" vertical="center" wrapText="1"/>
    </xf>
    <xf numFmtId="2" fontId="6" fillId="4" borderId="7" xfId="0" applyNumberFormat="1" applyFont="1" applyFill="1" applyBorder="1" applyAlignment="1">
      <alignment horizontal="center" vertical="center"/>
    </xf>
    <xf numFmtId="2" fontId="5" fillId="4" borderId="11" xfId="0" applyNumberFormat="1" applyFont="1" applyFill="1" applyBorder="1" applyAlignment="1">
      <alignment horizontal="center" vertical="top"/>
    </xf>
    <xf numFmtId="0" fontId="6" fillId="4" borderId="12" xfId="0" applyFont="1" applyFill="1" applyBorder="1" applyAlignment="1">
      <alignment horizontal="center" vertical="center" wrapText="1"/>
    </xf>
    <xf numFmtId="4" fontId="6" fillId="4" borderId="12" xfId="0" applyNumberFormat="1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right" vertical="center"/>
    </xf>
    <xf numFmtId="4" fontId="6" fillId="4" borderId="13" xfId="0" applyNumberFormat="1" applyFont="1" applyFill="1" applyBorder="1" applyAlignment="1">
      <alignment horizontal="center" vertical="center"/>
    </xf>
    <xf numFmtId="174" fontId="6" fillId="4" borderId="9" xfId="0" applyNumberFormat="1" applyFont="1" applyFill="1" applyBorder="1" applyAlignment="1">
      <alignment horizontal="center"/>
    </xf>
    <xf numFmtId="4" fontId="0" fillId="4" borderId="9" xfId="0" applyNumberFormat="1" applyFont="1" applyFill="1" applyBorder="1" applyAlignment="1">
      <alignment horizontal="center" vertical="center" wrapText="1"/>
    </xf>
    <xf numFmtId="174" fontId="6" fillId="20" borderId="8" xfId="0" applyNumberFormat="1" applyFont="1" applyFill="1" applyBorder="1" applyAlignment="1">
      <alignment horizontal="center"/>
    </xf>
    <xf numFmtId="4" fontId="0" fillId="20" borderId="9" xfId="0" applyNumberFormat="1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left" vertical="center"/>
    </xf>
    <xf numFmtId="4" fontId="5" fillId="4" borderId="9" xfId="0" applyNumberFormat="1" applyFont="1" applyFill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3" fillId="4" borderId="0" xfId="0" applyFont="1" applyFill="1" applyBorder="1" applyAlignment="1">
      <alignment horizontal="center" vertical="center"/>
    </xf>
    <xf numFmtId="175" fontId="6" fillId="20" borderId="9" xfId="0" applyNumberFormat="1" applyFont="1" applyFill="1" applyBorder="1" applyAlignment="1">
      <alignment horizontal="right"/>
    </xf>
    <xf numFmtId="175" fontId="6" fillId="22" borderId="9" xfId="0" applyNumberFormat="1" applyFont="1" applyFill="1" applyBorder="1" applyAlignment="1">
      <alignment horizontal="right"/>
    </xf>
    <xf numFmtId="0" fontId="3" fillId="4" borderId="8" xfId="0" applyFont="1" applyFill="1" applyBorder="1" applyAlignment="1">
      <alignment horizontal="left" vertical="center" wrapText="1"/>
    </xf>
    <xf numFmtId="0" fontId="35" fillId="4" borderId="8" xfId="0" applyFont="1" applyFill="1" applyBorder="1" applyAlignment="1">
      <alignment horizontal="left" vertical="center" wrapText="1"/>
    </xf>
    <xf numFmtId="176" fontId="5" fillId="4" borderId="7" xfId="0" applyNumberFormat="1" applyFont="1" applyFill="1" applyBorder="1" applyAlignment="1">
      <alignment horizontal="center"/>
    </xf>
    <xf numFmtId="0" fontId="5" fillId="4" borderId="8" xfId="0" applyFont="1" applyFill="1" applyBorder="1" applyAlignment="1">
      <alignment horizontal="left" wrapText="1"/>
    </xf>
    <xf numFmtId="176" fontId="6" fillId="4" borderId="7" xfId="0" applyNumberFormat="1" applyFont="1" applyFill="1" applyBorder="1" applyAlignment="1">
      <alignment horizontal="center" vertical="center"/>
    </xf>
    <xf numFmtId="4" fontId="0" fillId="22" borderId="8" xfId="0" applyNumberFormat="1" applyFont="1" applyFill="1" applyBorder="1" applyAlignment="1">
      <alignment vertical="center" wrapText="1"/>
    </xf>
    <xf numFmtId="4" fontId="32" fillId="3" borderId="9" xfId="0" applyNumberFormat="1" applyFont="1" applyFill="1" applyBorder="1" applyAlignment="1">
      <alignment vertical="center" wrapText="1"/>
    </xf>
    <xf numFmtId="2" fontId="0" fillId="20" borderId="8" xfId="0" applyNumberFormat="1" applyFont="1" applyFill="1" applyBorder="1" applyAlignment="1">
      <alignment horizontal="center" vertical="center" wrapText="1"/>
    </xf>
    <xf numFmtId="0" fontId="0" fillId="20" borderId="8" xfId="0" applyFont="1" applyFill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top" wrapText="1"/>
    </xf>
    <xf numFmtId="2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wrapText="1"/>
    </xf>
    <xf numFmtId="4" fontId="6" fillId="0" borderId="14" xfId="0" applyNumberFormat="1" applyFont="1" applyBorder="1" applyAlignment="1">
      <alignment horizontal="right" wrapText="1"/>
    </xf>
    <xf numFmtId="0" fontId="6" fillId="0" borderId="14" xfId="0" applyFont="1" applyBorder="1" applyAlignment="1">
      <alignment horizontal="center" wrapText="1"/>
    </xf>
    <xf numFmtId="4" fontId="6" fillId="0" borderId="14" xfId="0" applyNumberFormat="1" applyFont="1" applyBorder="1" applyAlignment="1">
      <alignment wrapText="1"/>
    </xf>
    <xf numFmtId="4" fontId="6" fillId="0" borderId="14" xfId="0" applyNumberFormat="1" applyFont="1" applyBorder="1" applyAlignment="1">
      <alignment horizontal="center" wrapText="1"/>
    </xf>
    <xf numFmtId="174" fontId="6" fillId="20" borderId="9" xfId="0" applyNumberFormat="1" applyFont="1" applyFill="1" applyBorder="1" applyAlignment="1">
      <alignment horizontal="right"/>
    </xf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174" fontId="6" fillId="4" borderId="9" xfId="0" applyNumberFormat="1" applyFont="1" applyFill="1" applyBorder="1" applyAlignment="1">
      <alignment horizontal="right"/>
    </xf>
    <xf numFmtId="4" fontId="5" fillId="0" borderId="9" xfId="0" applyNumberFormat="1" applyFont="1" applyBorder="1" applyAlignment="1">
      <alignment horizontal="center"/>
    </xf>
    <xf numFmtId="0" fontId="5" fillId="20" borderId="7" xfId="0" applyFont="1" applyFill="1" applyBorder="1" applyAlignment="1">
      <alignment horizontal="center" vertical="top"/>
    </xf>
    <xf numFmtId="0" fontId="6" fillId="20" borderId="8" xfId="0" applyFont="1" applyFill="1" applyBorder="1" applyAlignment="1">
      <alignment horizontal="center"/>
    </xf>
    <xf numFmtId="10" fontId="5" fillId="20" borderId="8" xfId="0" applyNumberFormat="1" applyFont="1" applyFill="1" applyBorder="1" applyAlignment="1">
      <alignment horizontal="center"/>
    </xf>
    <xf numFmtId="0" fontId="5" fillId="20" borderId="8" xfId="0" applyFont="1" applyFill="1" applyBorder="1"/>
    <xf numFmtId="4" fontId="5" fillId="20" borderId="8" xfId="0" applyNumberFormat="1" applyFont="1" applyFill="1" applyBorder="1" applyAlignment="1">
      <alignment horizontal="right"/>
    </xf>
    <xf numFmtId="4" fontId="5" fillId="20" borderId="9" xfId="0" applyNumberFormat="1" applyFont="1" applyFill="1" applyBorder="1" applyAlignment="1">
      <alignment horizontal="right"/>
    </xf>
    <xf numFmtId="4" fontId="6" fillId="20" borderId="9" xfId="0" applyNumberFormat="1" applyFont="1" applyFill="1" applyBorder="1" applyAlignment="1">
      <alignment horizontal="right"/>
    </xf>
    <xf numFmtId="0" fontId="5" fillId="4" borderId="7" xfId="0" applyFont="1" applyFill="1" applyBorder="1" applyAlignment="1">
      <alignment horizontal="center" vertical="top"/>
    </xf>
    <xf numFmtId="0" fontId="6" fillId="4" borderId="8" xfId="0" applyFont="1" applyFill="1" applyBorder="1"/>
    <xf numFmtId="10" fontId="5" fillId="4" borderId="8" xfId="0" applyNumberFormat="1" applyFont="1" applyFill="1" applyBorder="1" applyAlignment="1">
      <alignment horizontal="center"/>
    </xf>
    <xf numFmtId="0" fontId="5" fillId="4" borderId="8" xfId="0" applyFont="1" applyFill="1" applyBorder="1"/>
    <xf numFmtId="4" fontId="6" fillId="20" borderId="16" xfId="0" applyNumberFormat="1" applyFont="1" applyFill="1" applyBorder="1" applyAlignment="1">
      <alignment horizontal="center"/>
    </xf>
    <xf numFmtId="4" fontId="6" fillId="20" borderId="16" xfId="0" applyNumberFormat="1" applyFont="1" applyFill="1" applyBorder="1" applyAlignment="1">
      <alignment horizontal="right"/>
    </xf>
    <xf numFmtId="4" fontId="6" fillId="20" borderId="17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left" wrapText="1"/>
    </xf>
    <xf numFmtId="0" fontId="4" fillId="21" borderId="0" xfId="0" applyFont="1" applyFill="1" applyBorder="1" applyAlignment="1">
      <alignment horizontal="left" vertical="center"/>
    </xf>
    <xf numFmtId="0" fontId="4" fillId="21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20" borderId="7" xfId="0" applyFont="1" applyFill="1" applyBorder="1" applyAlignment="1">
      <alignment horizontal="center"/>
    </xf>
    <xf numFmtId="0" fontId="6" fillId="20" borderId="8" xfId="0" applyFont="1" applyFill="1" applyBorder="1" applyAlignment="1">
      <alignment horizontal="center"/>
    </xf>
    <xf numFmtId="0" fontId="30" fillId="21" borderId="0" xfId="0" applyFont="1" applyFill="1" applyBorder="1" applyAlignment="1">
      <alignment horizontal="left" vertical="center" wrapText="1"/>
    </xf>
    <xf numFmtId="4" fontId="6" fillId="20" borderId="15" xfId="0" applyNumberFormat="1" applyFont="1" applyFill="1" applyBorder="1" applyAlignment="1">
      <alignment horizontal="center"/>
    </xf>
    <xf numFmtId="4" fontId="6" fillId="20" borderId="16" xfId="0" applyNumberFormat="1" applyFont="1" applyFill="1" applyBorder="1" applyAlignment="1">
      <alignment horizontal="center"/>
    </xf>
    <xf numFmtId="0" fontId="3" fillId="21" borderId="0" xfId="0" applyFont="1" applyFill="1" applyBorder="1" applyAlignment="1">
      <alignment horizontal="left" vertical="center"/>
    </xf>
    <xf numFmtId="0" fontId="3" fillId="21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</cellXfs>
  <cellStyles count="151">
    <cellStyle name="20% - Accent1" xfId="15"/>
    <cellStyle name="20% - Accent1 2" xfId="16"/>
    <cellStyle name="20% - Accent2" xfId="17"/>
    <cellStyle name="20% - Accent2 2" xfId="18"/>
    <cellStyle name="20% - Accent3" xfId="19"/>
    <cellStyle name="20% - Accent3 2" xfId="20"/>
    <cellStyle name="20% - Accent4" xfId="21"/>
    <cellStyle name="20% - Accent4 2" xfId="22"/>
    <cellStyle name="20% - Accent5" xfId="23"/>
    <cellStyle name="20% - Accent5 2" xfId="24"/>
    <cellStyle name="20% - Accent6" xfId="25"/>
    <cellStyle name="20% - Accent6 2" xfId="26"/>
    <cellStyle name="20% - Énfasis1 2" xfId="27"/>
    <cellStyle name="20% - Énfasis2 2" xfId="28"/>
    <cellStyle name="20% - Énfasis3 2" xfId="29"/>
    <cellStyle name="20% - Énfasis4 2" xfId="30"/>
    <cellStyle name="20% - Énfasis5 2" xfId="31"/>
    <cellStyle name="20% - Énfasis6 2" xfId="32"/>
    <cellStyle name="40% - Accent1" xfId="33"/>
    <cellStyle name="40% - Accent1 2" xfId="34"/>
    <cellStyle name="40% - Accent2" xfId="35"/>
    <cellStyle name="40% - Accent2 2" xfId="36"/>
    <cellStyle name="40% - Accent3" xfId="37"/>
    <cellStyle name="40% - Accent3 2" xfId="38"/>
    <cellStyle name="40% - Accent4" xfId="39"/>
    <cellStyle name="40% - Accent4 2" xfId="40"/>
    <cellStyle name="40% - Accent5" xfId="41"/>
    <cellStyle name="40% - Accent5 2" xfId="42"/>
    <cellStyle name="40% - Accent6" xfId="43"/>
    <cellStyle name="40% - Accent6 2" xfId="44"/>
    <cellStyle name="40% - Énfasis1 2" xfId="45"/>
    <cellStyle name="40% - Énfasis2 2" xfId="46"/>
    <cellStyle name="40% - Énfasis3 2" xfId="47"/>
    <cellStyle name="40% - Énfasis4 2" xfId="48"/>
    <cellStyle name="40% - Énfasis5 2" xfId="49"/>
    <cellStyle name="40% - Énfasis6 2" xfId="50"/>
    <cellStyle name="60% - Accent1" xfId="51"/>
    <cellStyle name="60% - Accent1 2" xfId="52"/>
    <cellStyle name="60% - Accent2" xfId="53"/>
    <cellStyle name="60% - Accent2 2" xfId="54"/>
    <cellStyle name="60% - Accent3" xfId="55"/>
    <cellStyle name="60% - Accent3 2" xfId="56"/>
    <cellStyle name="60% - Accent4" xfId="57"/>
    <cellStyle name="60% - Accent4 2" xfId="58"/>
    <cellStyle name="60% - Accent5" xfId="59"/>
    <cellStyle name="60% - Accent5 2" xfId="60"/>
    <cellStyle name="60% - Accent6" xfId="61"/>
    <cellStyle name="60% - Accent6 2" xfId="62"/>
    <cellStyle name="60% - Énfasis1 2" xfId="63"/>
    <cellStyle name="60% - Énfasis2 2" xfId="64"/>
    <cellStyle name="60% - Énfasis3 2" xfId="65"/>
    <cellStyle name="60% - Énfasis4 2" xfId="66"/>
    <cellStyle name="60% - Énfasis5 2" xfId="67"/>
    <cellStyle name="60% - Énfasis6 2" xfId="68"/>
    <cellStyle name="Accent1" xfId="69"/>
    <cellStyle name="Accent1 2" xfId="70"/>
    <cellStyle name="Accent2" xfId="71"/>
    <cellStyle name="Accent2 2" xfId="72"/>
    <cellStyle name="Accent3" xfId="73"/>
    <cellStyle name="Accent3 2" xfId="74"/>
    <cellStyle name="Accent4" xfId="75"/>
    <cellStyle name="Accent4 2" xfId="76"/>
    <cellStyle name="Accent5" xfId="77"/>
    <cellStyle name="Accent5 2" xfId="78"/>
    <cellStyle name="Accent6" xfId="79"/>
    <cellStyle name="Accent6 2" xfId="80"/>
    <cellStyle name="Bad" xfId="81"/>
    <cellStyle name="Bad 2" xfId="82"/>
    <cellStyle name="Calculation" xfId="83"/>
    <cellStyle name="Calculation 2" xfId="84"/>
    <cellStyle name="Cálculo 2" xfId="85"/>
    <cellStyle name="Comma 2" xfId="86"/>
    <cellStyle name="Comma 3" xfId="87"/>
    <cellStyle name="Comma 4" xfId="88"/>
    <cellStyle name="Comma 5" xfId="148"/>
    <cellStyle name="Énfasis1 2" xfId="89"/>
    <cellStyle name="Énfasis2 2" xfId="90"/>
    <cellStyle name="Énfasis3 2" xfId="91"/>
    <cellStyle name="Énfasis4 2" xfId="92"/>
    <cellStyle name="Énfasis5 2" xfId="93"/>
    <cellStyle name="Énfasis6 2" xfId="94"/>
    <cellStyle name="Euro" xfId="95"/>
    <cellStyle name="Euro 2" xfId="96"/>
    <cellStyle name="Euro 3" xfId="97"/>
    <cellStyle name="Explanatory Text" xfId="98"/>
    <cellStyle name="Explanatory Text 2" xfId="99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Heading 1" xfId="100"/>
    <cellStyle name="Heading 1 2" xfId="101"/>
    <cellStyle name="Heading 2" xfId="102"/>
    <cellStyle name="Heading 2 2" xfId="103"/>
    <cellStyle name="Heading 3" xfId="104"/>
    <cellStyle name="Heading 3 2" xfId="105"/>
    <cellStyle name="Incorrecto 2" xfId="106"/>
    <cellStyle name="Millares" xfId="150" builtinId="3"/>
    <cellStyle name="Millares 2" xfId="3"/>
    <cellStyle name="Millares 2 2" xfId="107"/>
    <cellStyle name="Millares 3" xfId="5"/>
    <cellStyle name="Millares 3 2" xfId="108"/>
    <cellStyle name="Millares 4" xfId="109"/>
    <cellStyle name="Millares 4 2" xfId="110"/>
    <cellStyle name="Millares 5" xfId="111"/>
    <cellStyle name="Millares 6" xfId="112"/>
    <cellStyle name="Millares 7" xfId="145"/>
    <cellStyle name="Moneda 2" xfId="113"/>
    <cellStyle name="Neutral 2" xfId="114"/>
    <cellStyle name="No-definido" xfId="115"/>
    <cellStyle name="Normal" xfId="0" builtinId="0"/>
    <cellStyle name="Normal - Style1" xfId="116"/>
    <cellStyle name="Normal 10" xfId="144"/>
    <cellStyle name="Normal 11" xfId="147"/>
    <cellStyle name="Normal 2" xfId="1"/>
    <cellStyle name="Normal 2 2" xfId="4"/>
    <cellStyle name="Normal 2 2 2" xfId="117"/>
    <cellStyle name="Normal 2 3" xfId="13"/>
    <cellStyle name="Normal 2_07-09 presupu..." xfId="118"/>
    <cellStyle name="Normal 3" xfId="2"/>
    <cellStyle name="Normal 3 2" xfId="119"/>
    <cellStyle name="Normal 3 3" xfId="120"/>
    <cellStyle name="Normal 4" xfId="121"/>
    <cellStyle name="Normal 4 2" xfId="122"/>
    <cellStyle name="Normal 5" xfId="123"/>
    <cellStyle name="Normal 6" xfId="124"/>
    <cellStyle name="Normal 6 2" xfId="149"/>
    <cellStyle name="Normal 7" xfId="125"/>
    <cellStyle name="Normal 8" xfId="126"/>
    <cellStyle name="Normal 9" xfId="127"/>
    <cellStyle name="Output" xfId="128"/>
    <cellStyle name="Output 2" xfId="129"/>
    <cellStyle name="Percent 2" xfId="130"/>
    <cellStyle name="Percent 3" xfId="131"/>
    <cellStyle name="Porcentual 2" xfId="14"/>
    <cellStyle name="Porcentual 3" xfId="132"/>
    <cellStyle name="Porcentual 3 2" xfId="133"/>
    <cellStyle name="Porcentual 4" xfId="146"/>
    <cellStyle name="Porcentual 4 2" xfId="134"/>
    <cellStyle name="Salida 2" xfId="135"/>
    <cellStyle name="Texto explicativo 2" xfId="136"/>
    <cellStyle name="Title" xfId="137"/>
    <cellStyle name="Title 2" xfId="138"/>
    <cellStyle name="Título 1 2" xfId="139"/>
    <cellStyle name="Título 2 2" xfId="140"/>
    <cellStyle name="Título 3 2" xfId="141"/>
    <cellStyle name="Título 4" xfId="142"/>
    <cellStyle name="Total 2" xfId="1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950258</xdr:colOff>
      <xdr:row>1</xdr:row>
      <xdr:rowOff>107577</xdr:rowOff>
    </xdr:from>
    <xdr:to>
      <xdr:col>5</xdr:col>
      <xdr:colOff>699248</xdr:colOff>
      <xdr:row>5</xdr:row>
      <xdr:rowOff>8964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27576" y="286871"/>
          <a:ext cx="779931" cy="618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  <sheetName val="INSU"/>
      <sheetName val="MO"/>
      <sheetName val="Mat"/>
      <sheetName val="anal term"/>
      <sheetName val="Jornal"/>
      <sheetName val="Sheet4"/>
      <sheetName val="Sheet5"/>
      <sheetName val="caseta de planta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MATERIALES"/>
      <sheetName val="OBRAMANO"/>
      <sheetName val="EQUIPO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Sheet1"/>
      <sheetName val="Analisis Unit. "/>
      <sheetName val="Cargas Sociales"/>
      <sheetName val="capilla"/>
      <sheetName val="ESTRUCT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artidas def."/>
      <sheetName val="Mem de Calculo"/>
      <sheetName val="ANALISIS  DE PARTIDAS"/>
      <sheetName val="Contratista"/>
      <sheetName val="Contratista 2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11">
          <cell r="B11">
            <v>0</v>
          </cell>
        </row>
      </sheetData>
      <sheetData sheetId="79"/>
      <sheetData sheetId="80"/>
      <sheetData sheetId="81"/>
      <sheetData sheetId="8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Equipos a utilizar"/>
      <sheetName val="COSTO INDIRECTO"/>
      <sheetName val="OPERADORES EQUIPOS"/>
      <sheetName val="Insumos"/>
      <sheetName val="LISTADO INSUMOS DEL 2000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resup.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  <sheetName val="Presup"/>
      <sheetName val="Analisis"/>
      <sheetName val="CPN1"/>
      <sheetName val="Module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  <sheetData sheetId="2"/>
      <sheetData sheetId="3"/>
      <sheetData sheetId="4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5"/>
  <sheetViews>
    <sheetView tabSelected="1" view="pageBreakPreview" zoomScale="85" zoomScaleNormal="85" zoomScaleSheetLayoutView="85" workbookViewId="0">
      <selection activeCell="H82" sqref="H82"/>
    </sheetView>
  </sheetViews>
  <sheetFormatPr baseColWidth="10" defaultColWidth="11.44140625" defaultRowHeight="13.8" x14ac:dyDescent="0.25"/>
  <cols>
    <col min="1" max="1" width="6.21875" style="4" customWidth="1"/>
    <col min="2" max="2" width="74.44140625" style="2" customWidth="1"/>
    <col min="3" max="3" width="9.44140625" style="5" customWidth="1"/>
    <col min="4" max="4" width="8.6640625" style="1" customWidth="1"/>
    <col min="5" max="5" width="15" style="3" customWidth="1"/>
    <col min="6" max="6" width="18.5546875" style="5" customWidth="1"/>
    <col min="7" max="7" width="12.88671875" style="6" bestFit="1" customWidth="1"/>
    <col min="8" max="8" width="11.6640625" style="6" bestFit="1" customWidth="1"/>
    <col min="9" max="249" width="11.44140625" style="6"/>
    <col min="250" max="250" width="8" style="6" customWidth="1"/>
    <col min="251" max="251" width="52.44140625" style="6" customWidth="1"/>
    <col min="252" max="252" width="9.33203125" style="6" customWidth="1"/>
    <col min="253" max="253" width="7.109375" style="6" customWidth="1"/>
    <col min="254" max="254" width="11.44140625" style="6" customWidth="1"/>
    <col min="255" max="255" width="12.44140625" style="6" customWidth="1"/>
    <col min="256" max="256" width="13.5546875" style="6" customWidth="1"/>
    <col min="257" max="505" width="11.44140625" style="6"/>
    <col min="506" max="506" width="8" style="6" customWidth="1"/>
    <col min="507" max="507" width="52.44140625" style="6" customWidth="1"/>
    <col min="508" max="508" width="9.33203125" style="6" customWidth="1"/>
    <col min="509" max="509" width="7.109375" style="6" customWidth="1"/>
    <col min="510" max="510" width="11.44140625" style="6" customWidth="1"/>
    <col min="511" max="511" width="12.44140625" style="6" customWidth="1"/>
    <col min="512" max="512" width="13.5546875" style="6" customWidth="1"/>
    <col min="513" max="761" width="11.44140625" style="6"/>
    <col min="762" max="762" width="8" style="6" customWidth="1"/>
    <col min="763" max="763" width="52.44140625" style="6" customWidth="1"/>
    <col min="764" max="764" width="9.33203125" style="6" customWidth="1"/>
    <col min="765" max="765" width="7.109375" style="6" customWidth="1"/>
    <col min="766" max="766" width="11.44140625" style="6" customWidth="1"/>
    <col min="767" max="767" width="12.44140625" style="6" customWidth="1"/>
    <col min="768" max="768" width="13.5546875" style="6" customWidth="1"/>
    <col min="769" max="1017" width="11.44140625" style="6"/>
    <col min="1018" max="1018" width="8" style="6" customWidth="1"/>
    <col min="1019" max="1019" width="52.44140625" style="6" customWidth="1"/>
    <col min="1020" max="1020" width="9.33203125" style="6" customWidth="1"/>
    <col min="1021" max="1021" width="7.109375" style="6" customWidth="1"/>
    <col min="1022" max="1022" width="11.44140625" style="6" customWidth="1"/>
    <col min="1023" max="1023" width="12.44140625" style="6" customWidth="1"/>
    <col min="1024" max="1024" width="13.5546875" style="6" customWidth="1"/>
    <col min="1025" max="1273" width="11.44140625" style="6"/>
    <col min="1274" max="1274" width="8" style="6" customWidth="1"/>
    <col min="1275" max="1275" width="52.44140625" style="6" customWidth="1"/>
    <col min="1276" max="1276" width="9.33203125" style="6" customWidth="1"/>
    <col min="1277" max="1277" width="7.109375" style="6" customWidth="1"/>
    <col min="1278" max="1278" width="11.44140625" style="6" customWidth="1"/>
    <col min="1279" max="1279" width="12.44140625" style="6" customWidth="1"/>
    <col min="1280" max="1280" width="13.5546875" style="6" customWidth="1"/>
    <col min="1281" max="1529" width="11.44140625" style="6"/>
    <col min="1530" max="1530" width="8" style="6" customWidth="1"/>
    <col min="1531" max="1531" width="52.44140625" style="6" customWidth="1"/>
    <col min="1532" max="1532" width="9.33203125" style="6" customWidth="1"/>
    <col min="1533" max="1533" width="7.109375" style="6" customWidth="1"/>
    <col min="1534" max="1534" width="11.44140625" style="6" customWidth="1"/>
    <col min="1535" max="1535" width="12.44140625" style="6" customWidth="1"/>
    <col min="1536" max="1536" width="13.5546875" style="6" customWidth="1"/>
    <col min="1537" max="1785" width="11.44140625" style="6"/>
    <col min="1786" max="1786" width="8" style="6" customWidth="1"/>
    <col min="1787" max="1787" width="52.44140625" style="6" customWidth="1"/>
    <col min="1788" max="1788" width="9.33203125" style="6" customWidth="1"/>
    <col min="1789" max="1789" width="7.109375" style="6" customWidth="1"/>
    <col min="1790" max="1790" width="11.44140625" style="6" customWidth="1"/>
    <col min="1791" max="1791" width="12.44140625" style="6" customWidth="1"/>
    <col min="1792" max="1792" width="13.5546875" style="6" customWidth="1"/>
    <col min="1793" max="2041" width="11.44140625" style="6"/>
    <col min="2042" max="2042" width="8" style="6" customWidth="1"/>
    <col min="2043" max="2043" width="52.44140625" style="6" customWidth="1"/>
    <col min="2044" max="2044" width="9.33203125" style="6" customWidth="1"/>
    <col min="2045" max="2045" width="7.109375" style="6" customWidth="1"/>
    <col min="2046" max="2046" width="11.44140625" style="6" customWidth="1"/>
    <col min="2047" max="2047" width="12.44140625" style="6" customWidth="1"/>
    <col min="2048" max="2048" width="13.5546875" style="6" customWidth="1"/>
    <col min="2049" max="2297" width="11.44140625" style="6"/>
    <col min="2298" max="2298" width="8" style="6" customWidth="1"/>
    <col min="2299" max="2299" width="52.44140625" style="6" customWidth="1"/>
    <col min="2300" max="2300" width="9.33203125" style="6" customWidth="1"/>
    <col min="2301" max="2301" width="7.109375" style="6" customWidth="1"/>
    <col min="2302" max="2302" width="11.44140625" style="6" customWidth="1"/>
    <col min="2303" max="2303" width="12.44140625" style="6" customWidth="1"/>
    <col min="2304" max="2304" width="13.5546875" style="6" customWidth="1"/>
    <col min="2305" max="2553" width="11.44140625" style="6"/>
    <col min="2554" max="2554" width="8" style="6" customWidth="1"/>
    <col min="2555" max="2555" width="52.44140625" style="6" customWidth="1"/>
    <col min="2556" max="2556" width="9.33203125" style="6" customWidth="1"/>
    <col min="2557" max="2557" width="7.109375" style="6" customWidth="1"/>
    <col min="2558" max="2558" width="11.44140625" style="6" customWidth="1"/>
    <col min="2559" max="2559" width="12.44140625" style="6" customWidth="1"/>
    <col min="2560" max="2560" width="13.5546875" style="6" customWidth="1"/>
    <col min="2561" max="2809" width="11.44140625" style="6"/>
    <col min="2810" max="2810" width="8" style="6" customWidth="1"/>
    <col min="2811" max="2811" width="52.44140625" style="6" customWidth="1"/>
    <col min="2812" max="2812" width="9.33203125" style="6" customWidth="1"/>
    <col min="2813" max="2813" width="7.109375" style="6" customWidth="1"/>
    <col min="2814" max="2814" width="11.44140625" style="6" customWidth="1"/>
    <col min="2815" max="2815" width="12.44140625" style="6" customWidth="1"/>
    <col min="2816" max="2816" width="13.5546875" style="6" customWidth="1"/>
    <col min="2817" max="3065" width="11.44140625" style="6"/>
    <col min="3066" max="3066" width="8" style="6" customWidth="1"/>
    <col min="3067" max="3067" width="52.44140625" style="6" customWidth="1"/>
    <col min="3068" max="3068" width="9.33203125" style="6" customWidth="1"/>
    <col min="3069" max="3069" width="7.109375" style="6" customWidth="1"/>
    <col min="3070" max="3070" width="11.44140625" style="6" customWidth="1"/>
    <col min="3071" max="3071" width="12.44140625" style="6" customWidth="1"/>
    <col min="3072" max="3072" width="13.5546875" style="6" customWidth="1"/>
    <col min="3073" max="3321" width="11.44140625" style="6"/>
    <col min="3322" max="3322" width="8" style="6" customWidth="1"/>
    <col min="3323" max="3323" width="52.44140625" style="6" customWidth="1"/>
    <col min="3324" max="3324" width="9.33203125" style="6" customWidth="1"/>
    <col min="3325" max="3325" width="7.109375" style="6" customWidth="1"/>
    <col min="3326" max="3326" width="11.44140625" style="6" customWidth="1"/>
    <col min="3327" max="3327" width="12.44140625" style="6" customWidth="1"/>
    <col min="3328" max="3328" width="13.5546875" style="6" customWidth="1"/>
    <col min="3329" max="3577" width="11.44140625" style="6"/>
    <col min="3578" max="3578" width="8" style="6" customWidth="1"/>
    <col min="3579" max="3579" width="52.44140625" style="6" customWidth="1"/>
    <col min="3580" max="3580" width="9.33203125" style="6" customWidth="1"/>
    <col min="3581" max="3581" width="7.109375" style="6" customWidth="1"/>
    <col min="3582" max="3582" width="11.44140625" style="6" customWidth="1"/>
    <col min="3583" max="3583" width="12.44140625" style="6" customWidth="1"/>
    <col min="3584" max="3584" width="13.5546875" style="6" customWidth="1"/>
    <col min="3585" max="3833" width="11.44140625" style="6"/>
    <col min="3834" max="3834" width="8" style="6" customWidth="1"/>
    <col min="3835" max="3835" width="52.44140625" style="6" customWidth="1"/>
    <col min="3836" max="3836" width="9.33203125" style="6" customWidth="1"/>
    <col min="3837" max="3837" width="7.109375" style="6" customWidth="1"/>
    <col min="3838" max="3838" width="11.44140625" style="6" customWidth="1"/>
    <col min="3839" max="3839" width="12.44140625" style="6" customWidth="1"/>
    <col min="3840" max="3840" width="13.5546875" style="6" customWidth="1"/>
    <col min="3841" max="4089" width="11.44140625" style="6"/>
    <col min="4090" max="4090" width="8" style="6" customWidth="1"/>
    <col min="4091" max="4091" width="52.44140625" style="6" customWidth="1"/>
    <col min="4092" max="4092" width="9.33203125" style="6" customWidth="1"/>
    <col min="4093" max="4093" width="7.109375" style="6" customWidth="1"/>
    <col min="4094" max="4094" width="11.44140625" style="6" customWidth="1"/>
    <col min="4095" max="4095" width="12.44140625" style="6" customWidth="1"/>
    <col min="4096" max="4096" width="13.5546875" style="6" customWidth="1"/>
    <col min="4097" max="4345" width="11.44140625" style="6"/>
    <col min="4346" max="4346" width="8" style="6" customWidth="1"/>
    <col min="4347" max="4347" width="52.44140625" style="6" customWidth="1"/>
    <col min="4348" max="4348" width="9.33203125" style="6" customWidth="1"/>
    <col min="4349" max="4349" width="7.109375" style="6" customWidth="1"/>
    <col min="4350" max="4350" width="11.44140625" style="6" customWidth="1"/>
    <col min="4351" max="4351" width="12.44140625" style="6" customWidth="1"/>
    <col min="4352" max="4352" width="13.5546875" style="6" customWidth="1"/>
    <col min="4353" max="4601" width="11.44140625" style="6"/>
    <col min="4602" max="4602" width="8" style="6" customWidth="1"/>
    <col min="4603" max="4603" width="52.44140625" style="6" customWidth="1"/>
    <col min="4604" max="4604" width="9.33203125" style="6" customWidth="1"/>
    <col min="4605" max="4605" width="7.109375" style="6" customWidth="1"/>
    <col min="4606" max="4606" width="11.44140625" style="6" customWidth="1"/>
    <col min="4607" max="4607" width="12.44140625" style="6" customWidth="1"/>
    <col min="4608" max="4608" width="13.5546875" style="6" customWidth="1"/>
    <col min="4609" max="4857" width="11.44140625" style="6"/>
    <col min="4858" max="4858" width="8" style="6" customWidth="1"/>
    <col min="4859" max="4859" width="52.44140625" style="6" customWidth="1"/>
    <col min="4860" max="4860" width="9.33203125" style="6" customWidth="1"/>
    <col min="4861" max="4861" width="7.109375" style="6" customWidth="1"/>
    <col min="4862" max="4862" width="11.44140625" style="6" customWidth="1"/>
    <col min="4863" max="4863" width="12.44140625" style="6" customWidth="1"/>
    <col min="4864" max="4864" width="13.5546875" style="6" customWidth="1"/>
    <col min="4865" max="5113" width="11.44140625" style="6"/>
    <col min="5114" max="5114" width="8" style="6" customWidth="1"/>
    <col min="5115" max="5115" width="52.44140625" style="6" customWidth="1"/>
    <col min="5116" max="5116" width="9.33203125" style="6" customWidth="1"/>
    <col min="5117" max="5117" width="7.109375" style="6" customWidth="1"/>
    <col min="5118" max="5118" width="11.44140625" style="6" customWidth="1"/>
    <col min="5119" max="5119" width="12.44140625" style="6" customWidth="1"/>
    <col min="5120" max="5120" width="13.5546875" style="6" customWidth="1"/>
    <col min="5121" max="5369" width="11.44140625" style="6"/>
    <col min="5370" max="5370" width="8" style="6" customWidth="1"/>
    <col min="5371" max="5371" width="52.44140625" style="6" customWidth="1"/>
    <col min="5372" max="5372" width="9.33203125" style="6" customWidth="1"/>
    <col min="5373" max="5373" width="7.109375" style="6" customWidth="1"/>
    <col min="5374" max="5374" width="11.44140625" style="6" customWidth="1"/>
    <col min="5375" max="5375" width="12.44140625" style="6" customWidth="1"/>
    <col min="5376" max="5376" width="13.5546875" style="6" customWidth="1"/>
    <col min="5377" max="5625" width="11.44140625" style="6"/>
    <col min="5626" max="5626" width="8" style="6" customWidth="1"/>
    <col min="5627" max="5627" width="52.44140625" style="6" customWidth="1"/>
    <col min="5628" max="5628" width="9.33203125" style="6" customWidth="1"/>
    <col min="5629" max="5629" width="7.109375" style="6" customWidth="1"/>
    <col min="5630" max="5630" width="11.44140625" style="6" customWidth="1"/>
    <col min="5631" max="5631" width="12.44140625" style="6" customWidth="1"/>
    <col min="5632" max="5632" width="13.5546875" style="6" customWidth="1"/>
    <col min="5633" max="5881" width="11.44140625" style="6"/>
    <col min="5882" max="5882" width="8" style="6" customWidth="1"/>
    <col min="5883" max="5883" width="52.44140625" style="6" customWidth="1"/>
    <col min="5884" max="5884" width="9.33203125" style="6" customWidth="1"/>
    <col min="5885" max="5885" width="7.109375" style="6" customWidth="1"/>
    <col min="5886" max="5886" width="11.44140625" style="6" customWidth="1"/>
    <col min="5887" max="5887" width="12.44140625" style="6" customWidth="1"/>
    <col min="5888" max="5888" width="13.5546875" style="6" customWidth="1"/>
    <col min="5889" max="6137" width="11.44140625" style="6"/>
    <col min="6138" max="6138" width="8" style="6" customWidth="1"/>
    <col min="6139" max="6139" width="52.44140625" style="6" customWidth="1"/>
    <col min="6140" max="6140" width="9.33203125" style="6" customWidth="1"/>
    <col min="6141" max="6141" width="7.109375" style="6" customWidth="1"/>
    <col min="6142" max="6142" width="11.44140625" style="6" customWidth="1"/>
    <col min="6143" max="6143" width="12.44140625" style="6" customWidth="1"/>
    <col min="6144" max="6144" width="13.5546875" style="6" customWidth="1"/>
    <col min="6145" max="6393" width="11.44140625" style="6"/>
    <col min="6394" max="6394" width="8" style="6" customWidth="1"/>
    <col min="6395" max="6395" width="52.44140625" style="6" customWidth="1"/>
    <col min="6396" max="6396" width="9.33203125" style="6" customWidth="1"/>
    <col min="6397" max="6397" width="7.109375" style="6" customWidth="1"/>
    <col min="6398" max="6398" width="11.44140625" style="6" customWidth="1"/>
    <col min="6399" max="6399" width="12.44140625" style="6" customWidth="1"/>
    <col min="6400" max="6400" width="13.5546875" style="6" customWidth="1"/>
    <col min="6401" max="6649" width="11.44140625" style="6"/>
    <col min="6650" max="6650" width="8" style="6" customWidth="1"/>
    <col min="6651" max="6651" width="52.44140625" style="6" customWidth="1"/>
    <col min="6652" max="6652" width="9.33203125" style="6" customWidth="1"/>
    <col min="6653" max="6653" width="7.109375" style="6" customWidth="1"/>
    <col min="6654" max="6654" width="11.44140625" style="6" customWidth="1"/>
    <col min="6655" max="6655" width="12.44140625" style="6" customWidth="1"/>
    <col min="6656" max="6656" width="13.5546875" style="6" customWidth="1"/>
    <col min="6657" max="6905" width="11.44140625" style="6"/>
    <col min="6906" max="6906" width="8" style="6" customWidth="1"/>
    <col min="6907" max="6907" width="52.44140625" style="6" customWidth="1"/>
    <col min="6908" max="6908" width="9.33203125" style="6" customWidth="1"/>
    <col min="6909" max="6909" width="7.109375" style="6" customWidth="1"/>
    <col min="6910" max="6910" width="11.44140625" style="6" customWidth="1"/>
    <col min="6911" max="6911" width="12.44140625" style="6" customWidth="1"/>
    <col min="6912" max="6912" width="13.5546875" style="6" customWidth="1"/>
    <col min="6913" max="7161" width="11.44140625" style="6"/>
    <col min="7162" max="7162" width="8" style="6" customWidth="1"/>
    <col min="7163" max="7163" width="52.44140625" style="6" customWidth="1"/>
    <col min="7164" max="7164" width="9.33203125" style="6" customWidth="1"/>
    <col min="7165" max="7165" width="7.109375" style="6" customWidth="1"/>
    <col min="7166" max="7166" width="11.44140625" style="6" customWidth="1"/>
    <col min="7167" max="7167" width="12.44140625" style="6" customWidth="1"/>
    <col min="7168" max="7168" width="13.5546875" style="6" customWidth="1"/>
    <col min="7169" max="7417" width="11.44140625" style="6"/>
    <col min="7418" max="7418" width="8" style="6" customWidth="1"/>
    <col min="7419" max="7419" width="52.44140625" style="6" customWidth="1"/>
    <col min="7420" max="7420" width="9.33203125" style="6" customWidth="1"/>
    <col min="7421" max="7421" width="7.109375" style="6" customWidth="1"/>
    <col min="7422" max="7422" width="11.44140625" style="6" customWidth="1"/>
    <col min="7423" max="7423" width="12.44140625" style="6" customWidth="1"/>
    <col min="7424" max="7424" width="13.5546875" style="6" customWidth="1"/>
    <col min="7425" max="7673" width="11.44140625" style="6"/>
    <col min="7674" max="7674" width="8" style="6" customWidth="1"/>
    <col min="7675" max="7675" width="52.44140625" style="6" customWidth="1"/>
    <col min="7676" max="7676" width="9.33203125" style="6" customWidth="1"/>
    <col min="7677" max="7677" width="7.109375" style="6" customWidth="1"/>
    <col min="7678" max="7678" width="11.44140625" style="6" customWidth="1"/>
    <col min="7679" max="7679" width="12.44140625" style="6" customWidth="1"/>
    <col min="7680" max="7680" width="13.5546875" style="6" customWidth="1"/>
    <col min="7681" max="7929" width="11.44140625" style="6"/>
    <col min="7930" max="7930" width="8" style="6" customWidth="1"/>
    <col min="7931" max="7931" width="52.44140625" style="6" customWidth="1"/>
    <col min="7932" max="7932" width="9.33203125" style="6" customWidth="1"/>
    <col min="7933" max="7933" width="7.109375" style="6" customWidth="1"/>
    <col min="7934" max="7934" width="11.44140625" style="6" customWidth="1"/>
    <col min="7935" max="7935" width="12.44140625" style="6" customWidth="1"/>
    <col min="7936" max="7936" width="13.5546875" style="6" customWidth="1"/>
    <col min="7937" max="8185" width="11.44140625" style="6"/>
    <col min="8186" max="8186" width="8" style="6" customWidth="1"/>
    <col min="8187" max="8187" width="52.44140625" style="6" customWidth="1"/>
    <col min="8188" max="8188" width="9.33203125" style="6" customWidth="1"/>
    <col min="8189" max="8189" width="7.109375" style="6" customWidth="1"/>
    <col min="8190" max="8190" width="11.44140625" style="6" customWidth="1"/>
    <col min="8191" max="8191" width="12.44140625" style="6" customWidth="1"/>
    <col min="8192" max="8192" width="13.5546875" style="6" customWidth="1"/>
    <col min="8193" max="8441" width="11.44140625" style="6"/>
    <col min="8442" max="8442" width="8" style="6" customWidth="1"/>
    <col min="8443" max="8443" width="52.44140625" style="6" customWidth="1"/>
    <col min="8444" max="8444" width="9.33203125" style="6" customWidth="1"/>
    <col min="8445" max="8445" width="7.109375" style="6" customWidth="1"/>
    <col min="8446" max="8446" width="11.44140625" style="6" customWidth="1"/>
    <col min="8447" max="8447" width="12.44140625" style="6" customWidth="1"/>
    <col min="8448" max="8448" width="13.5546875" style="6" customWidth="1"/>
    <col min="8449" max="8697" width="11.44140625" style="6"/>
    <col min="8698" max="8698" width="8" style="6" customWidth="1"/>
    <col min="8699" max="8699" width="52.44140625" style="6" customWidth="1"/>
    <col min="8700" max="8700" width="9.33203125" style="6" customWidth="1"/>
    <col min="8701" max="8701" width="7.109375" style="6" customWidth="1"/>
    <col min="8702" max="8702" width="11.44140625" style="6" customWidth="1"/>
    <col min="8703" max="8703" width="12.44140625" style="6" customWidth="1"/>
    <col min="8704" max="8704" width="13.5546875" style="6" customWidth="1"/>
    <col min="8705" max="8953" width="11.44140625" style="6"/>
    <col min="8954" max="8954" width="8" style="6" customWidth="1"/>
    <col min="8955" max="8955" width="52.44140625" style="6" customWidth="1"/>
    <col min="8956" max="8956" width="9.33203125" style="6" customWidth="1"/>
    <col min="8957" max="8957" width="7.109375" style="6" customWidth="1"/>
    <col min="8958" max="8958" width="11.44140625" style="6" customWidth="1"/>
    <col min="8959" max="8959" width="12.44140625" style="6" customWidth="1"/>
    <col min="8960" max="8960" width="13.5546875" style="6" customWidth="1"/>
    <col min="8961" max="9209" width="11.44140625" style="6"/>
    <col min="9210" max="9210" width="8" style="6" customWidth="1"/>
    <col min="9211" max="9211" width="52.44140625" style="6" customWidth="1"/>
    <col min="9212" max="9212" width="9.33203125" style="6" customWidth="1"/>
    <col min="9213" max="9213" width="7.109375" style="6" customWidth="1"/>
    <col min="9214" max="9214" width="11.44140625" style="6" customWidth="1"/>
    <col min="9215" max="9215" width="12.44140625" style="6" customWidth="1"/>
    <col min="9216" max="9216" width="13.5546875" style="6" customWidth="1"/>
    <col min="9217" max="9465" width="11.44140625" style="6"/>
    <col min="9466" max="9466" width="8" style="6" customWidth="1"/>
    <col min="9467" max="9467" width="52.44140625" style="6" customWidth="1"/>
    <col min="9468" max="9468" width="9.33203125" style="6" customWidth="1"/>
    <col min="9469" max="9469" width="7.109375" style="6" customWidth="1"/>
    <col min="9470" max="9470" width="11.44140625" style="6" customWidth="1"/>
    <col min="9471" max="9471" width="12.44140625" style="6" customWidth="1"/>
    <col min="9472" max="9472" width="13.5546875" style="6" customWidth="1"/>
    <col min="9473" max="9721" width="11.44140625" style="6"/>
    <col min="9722" max="9722" width="8" style="6" customWidth="1"/>
    <col min="9723" max="9723" width="52.44140625" style="6" customWidth="1"/>
    <col min="9724" max="9724" width="9.33203125" style="6" customWidth="1"/>
    <col min="9725" max="9725" width="7.109375" style="6" customWidth="1"/>
    <col min="9726" max="9726" width="11.44140625" style="6" customWidth="1"/>
    <col min="9727" max="9727" width="12.44140625" style="6" customWidth="1"/>
    <col min="9728" max="9728" width="13.5546875" style="6" customWidth="1"/>
    <col min="9729" max="9977" width="11.44140625" style="6"/>
    <col min="9978" max="9978" width="8" style="6" customWidth="1"/>
    <col min="9979" max="9979" width="52.44140625" style="6" customWidth="1"/>
    <col min="9980" max="9980" width="9.33203125" style="6" customWidth="1"/>
    <col min="9981" max="9981" width="7.109375" style="6" customWidth="1"/>
    <col min="9982" max="9982" width="11.44140625" style="6" customWidth="1"/>
    <col min="9983" max="9983" width="12.44140625" style="6" customWidth="1"/>
    <col min="9984" max="9984" width="13.5546875" style="6" customWidth="1"/>
    <col min="9985" max="10233" width="11.44140625" style="6"/>
    <col min="10234" max="10234" width="8" style="6" customWidth="1"/>
    <col min="10235" max="10235" width="52.44140625" style="6" customWidth="1"/>
    <col min="10236" max="10236" width="9.33203125" style="6" customWidth="1"/>
    <col min="10237" max="10237" width="7.109375" style="6" customWidth="1"/>
    <col min="10238" max="10238" width="11.44140625" style="6" customWidth="1"/>
    <col min="10239" max="10239" width="12.44140625" style="6" customWidth="1"/>
    <col min="10240" max="10240" width="13.5546875" style="6" customWidth="1"/>
    <col min="10241" max="10489" width="11.44140625" style="6"/>
    <col min="10490" max="10490" width="8" style="6" customWidth="1"/>
    <col min="10491" max="10491" width="52.44140625" style="6" customWidth="1"/>
    <col min="10492" max="10492" width="9.33203125" style="6" customWidth="1"/>
    <col min="10493" max="10493" width="7.109375" style="6" customWidth="1"/>
    <col min="10494" max="10494" width="11.44140625" style="6" customWidth="1"/>
    <col min="10495" max="10495" width="12.44140625" style="6" customWidth="1"/>
    <col min="10496" max="10496" width="13.5546875" style="6" customWidth="1"/>
    <col min="10497" max="10745" width="11.44140625" style="6"/>
    <col min="10746" max="10746" width="8" style="6" customWidth="1"/>
    <col min="10747" max="10747" width="52.44140625" style="6" customWidth="1"/>
    <col min="10748" max="10748" width="9.33203125" style="6" customWidth="1"/>
    <col min="10749" max="10749" width="7.109375" style="6" customWidth="1"/>
    <col min="10750" max="10750" width="11.44140625" style="6" customWidth="1"/>
    <col min="10751" max="10751" width="12.44140625" style="6" customWidth="1"/>
    <col min="10752" max="10752" width="13.5546875" style="6" customWidth="1"/>
    <col min="10753" max="11001" width="11.44140625" style="6"/>
    <col min="11002" max="11002" width="8" style="6" customWidth="1"/>
    <col min="11003" max="11003" width="52.44140625" style="6" customWidth="1"/>
    <col min="11004" max="11004" width="9.33203125" style="6" customWidth="1"/>
    <col min="11005" max="11005" width="7.109375" style="6" customWidth="1"/>
    <col min="11006" max="11006" width="11.44140625" style="6" customWidth="1"/>
    <col min="11007" max="11007" width="12.44140625" style="6" customWidth="1"/>
    <col min="11008" max="11008" width="13.5546875" style="6" customWidth="1"/>
    <col min="11009" max="11257" width="11.44140625" style="6"/>
    <col min="11258" max="11258" width="8" style="6" customWidth="1"/>
    <col min="11259" max="11259" width="52.44140625" style="6" customWidth="1"/>
    <col min="11260" max="11260" width="9.33203125" style="6" customWidth="1"/>
    <col min="11261" max="11261" width="7.109375" style="6" customWidth="1"/>
    <col min="11262" max="11262" width="11.44140625" style="6" customWidth="1"/>
    <col min="11263" max="11263" width="12.44140625" style="6" customWidth="1"/>
    <col min="11264" max="11264" width="13.5546875" style="6" customWidth="1"/>
    <col min="11265" max="11513" width="11.44140625" style="6"/>
    <col min="11514" max="11514" width="8" style="6" customWidth="1"/>
    <col min="11515" max="11515" width="52.44140625" style="6" customWidth="1"/>
    <col min="11516" max="11516" width="9.33203125" style="6" customWidth="1"/>
    <col min="11517" max="11517" width="7.109375" style="6" customWidth="1"/>
    <col min="11518" max="11518" width="11.44140625" style="6" customWidth="1"/>
    <col min="11519" max="11519" width="12.44140625" style="6" customWidth="1"/>
    <col min="11520" max="11520" width="13.5546875" style="6" customWidth="1"/>
    <col min="11521" max="11769" width="11.44140625" style="6"/>
    <col min="11770" max="11770" width="8" style="6" customWidth="1"/>
    <col min="11771" max="11771" width="52.44140625" style="6" customWidth="1"/>
    <col min="11772" max="11772" width="9.33203125" style="6" customWidth="1"/>
    <col min="11773" max="11773" width="7.109375" style="6" customWidth="1"/>
    <col min="11774" max="11774" width="11.44140625" style="6" customWidth="1"/>
    <col min="11775" max="11775" width="12.44140625" style="6" customWidth="1"/>
    <col min="11776" max="11776" width="13.5546875" style="6" customWidth="1"/>
    <col min="11777" max="12025" width="11.44140625" style="6"/>
    <col min="12026" max="12026" width="8" style="6" customWidth="1"/>
    <col min="12027" max="12027" width="52.44140625" style="6" customWidth="1"/>
    <col min="12028" max="12028" width="9.33203125" style="6" customWidth="1"/>
    <col min="12029" max="12029" width="7.109375" style="6" customWidth="1"/>
    <col min="12030" max="12030" width="11.44140625" style="6" customWidth="1"/>
    <col min="12031" max="12031" width="12.44140625" style="6" customWidth="1"/>
    <col min="12032" max="12032" width="13.5546875" style="6" customWidth="1"/>
    <col min="12033" max="12281" width="11.44140625" style="6"/>
    <col min="12282" max="12282" width="8" style="6" customWidth="1"/>
    <col min="12283" max="12283" width="52.44140625" style="6" customWidth="1"/>
    <col min="12284" max="12284" width="9.33203125" style="6" customWidth="1"/>
    <col min="12285" max="12285" width="7.109375" style="6" customWidth="1"/>
    <col min="12286" max="12286" width="11.44140625" style="6" customWidth="1"/>
    <col min="12287" max="12287" width="12.44140625" style="6" customWidth="1"/>
    <col min="12288" max="12288" width="13.5546875" style="6" customWidth="1"/>
    <col min="12289" max="12537" width="11.44140625" style="6"/>
    <col min="12538" max="12538" width="8" style="6" customWidth="1"/>
    <col min="12539" max="12539" width="52.44140625" style="6" customWidth="1"/>
    <col min="12540" max="12540" width="9.33203125" style="6" customWidth="1"/>
    <col min="12541" max="12541" width="7.109375" style="6" customWidth="1"/>
    <col min="12542" max="12542" width="11.44140625" style="6" customWidth="1"/>
    <col min="12543" max="12543" width="12.44140625" style="6" customWidth="1"/>
    <col min="12544" max="12544" width="13.5546875" style="6" customWidth="1"/>
    <col min="12545" max="12793" width="11.44140625" style="6"/>
    <col min="12794" max="12794" width="8" style="6" customWidth="1"/>
    <col min="12795" max="12795" width="52.44140625" style="6" customWidth="1"/>
    <col min="12796" max="12796" width="9.33203125" style="6" customWidth="1"/>
    <col min="12797" max="12797" width="7.109375" style="6" customWidth="1"/>
    <col min="12798" max="12798" width="11.44140625" style="6" customWidth="1"/>
    <col min="12799" max="12799" width="12.44140625" style="6" customWidth="1"/>
    <col min="12800" max="12800" width="13.5546875" style="6" customWidth="1"/>
    <col min="12801" max="13049" width="11.44140625" style="6"/>
    <col min="13050" max="13050" width="8" style="6" customWidth="1"/>
    <col min="13051" max="13051" width="52.44140625" style="6" customWidth="1"/>
    <col min="13052" max="13052" width="9.33203125" style="6" customWidth="1"/>
    <col min="13053" max="13053" width="7.109375" style="6" customWidth="1"/>
    <col min="13054" max="13054" width="11.44140625" style="6" customWidth="1"/>
    <col min="13055" max="13055" width="12.44140625" style="6" customWidth="1"/>
    <col min="13056" max="13056" width="13.5546875" style="6" customWidth="1"/>
    <col min="13057" max="13305" width="11.44140625" style="6"/>
    <col min="13306" max="13306" width="8" style="6" customWidth="1"/>
    <col min="13307" max="13307" width="52.44140625" style="6" customWidth="1"/>
    <col min="13308" max="13308" width="9.33203125" style="6" customWidth="1"/>
    <col min="13309" max="13309" width="7.109375" style="6" customWidth="1"/>
    <col min="13310" max="13310" width="11.44140625" style="6" customWidth="1"/>
    <col min="13311" max="13311" width="12.44140625" style="6" customWidth="1"/>
    <col min="13312" max="13312" width="13.5546875" style="6" customWidth="1"/>
    <col min="13313" max="13561" width="11.44140625" style="6"/>
    <col min="13562" max="13562" width="8" style="6" customWidth="1"/>
    <col min="13563" max="13563" width="52.44140625" style="6" customWidth="1"/>
    <col min="13564" max="13564" width="9.33203125" style="6" customWidth="1"/>
    <col min="13565" max="13565" width="7.109375" style="6" customWidth="1"/>
    <col min="13566" max="13566" width="11.44140625" style="6" customWidth="1"/>
    <col min="13567" max="13567" width="12.44140625" style="6" customWidth="1"/>
    <col min="13568" max="13568" width="13.5546875" style="6" customWidth="1"/>
    <col min="13569" max="13817" width="11.44140625" style="6"/>
    <col min="13818" max="13818" width="8" style="6" customWidth="1"/>
    <col min="13819" max="13819" width="52.44140625" style="6" customWidth="1"/>
    <col min="13820" max="13820" width="9.33203125" style="6" customWidth="1"/>
    <col min="13821" max="13821" width="7.109375" style="6" customWidth="1"/>
    <col min="13822" max="13822" width="11.44140625" style="6" customWidth="1"/>
    <col min="13823" max="13823" width="12.44140625" style="6" customWidth="1"/>
    <col min="13824" max="13824" width="13.5546875" style="6" customWidth="1"/>
    <col min="13825" max="14073" width="11.44140625" style="6"/>
    <col min="14074" max="14074" width="8" style="6" customWidth="1"/>
    <col min="14075" max="14075" width="52.44140625" style="6" customWidth="1"/>
    <col min="14076" max="14076" width="9.33203125" style="6" customWidth="1"/>
    <col min="14077" max="14077" width="7.109375" style="6" customWidth="1"/>
    <col min="14078" max="14078" width="11.44140625" style="6" customWidth="1"/>
    <col min="14079" max="14079" width="12.44140625" style="6" customWidth="1"/>
    <col min="14080" max="14080" width="13.5546875" style="6" customWidth="1"/>
    <col min="14081" max="14329" width="11.44140625" style="6"/>
    <col min="14330" max="14330" width="8" style="6" customWidth="1"/>
    <col min="14331" max="14331" width="52.44140625" style="6" customWidth="1"/>
    <col min="14332" max="14332" width="9.33203125" style="6" customWidth="1"/>
    <col min="14333" max="14333" width="7.109375" style="6" customWidth="1"/>
    <col min="14334" max="14334" width="11.44140625" style="6" customWidth="1"/>
    <col min="14335" max="14335" width="12.44140625" style="6" customWidth="1"/>
    <col min="14336" max="14336" width="13.5546875" style="6" customWidth="1"/>
    <col min="14337" max="14585" width="11.44140625" style="6"/>
    <col min="14586" max="14586" width="8" style="6" customWidth="1"/>
    <col min="14587" max="14587" width="52.44140625" style="6" customWidth="1"/>
    <col min="14588" max="14588" width="9.33203125" style="6" customWidth="1"/>
    <col min="14589" max="14589" width="7.109375" style="6" customWidth="1"/>
    <col min="14590" max="14590" width="11.44140625" style="6" customWidth="1"/>
    <col min="14591" max="14591" width="12.44140625" style="6" customWidth="1"/>
    <col min="14592" max="14592" width="13.5546875" style="6" customWidth="1"/>
    <col min="14593" max="14841" width="11.44140625" style="6"/>
    <col min="14842" max="14842" width="8" style="6" customWidth="1"/>
    <col min="14843" max="14843" width="52.44140625" style="6" customWidth="1"/>
    <col min="14844" max="14844" width="9.33203125" style="6" customWidth="1"/>
    <col min="14845" max="14845" width="7.109375" style="6" customWidth="1"/>
    <col min="14846" max="14846" width="11.44140625" style="6" customWidth="1"/>
    <col min="14847" max="14847" width="12.44140625" style="6" customWidth="1"/>
    <col min="14848" max="14848" width="13.5546875" style="6" customWidth="1"/>
    <col min="14849" max="15097" width="11.44140625" style="6"/>
    <col min="15098" max="15098" width="8" style="6" customWidth="1"/>
    <col min="15099" max="15099" width="52.44140625" style="6" customWidth="1"/>
    <col min="15100" max="15100" width="9.33203125" style="6" customWidth="1"/>
    <col min="15101" max="15101" width="7.109375" style="6" customWidth="1"/>
    <col min="15102" max="15102" width="11.44140625" style="6" customWidth="1"/>
    <col min="15103" max="15103" width="12.44140625" style="6" customWidth="1"/>
    <col min="15104" max="15104" width="13.5546875" style="6" customWidth="1"/>
    <col min="15105" max="15353" width="11.44140625" style="6"/>
    <col min="15354" max="15354" width="8" style="6" customWidth="1"/>
    <col min="15355" max="15355" width="52.44140625" style="6" customWidth="1"/>
    <col min="15356" max="15356" width="9.33203125" style="6" customWidth="1"/>
    <col min="15357" max="15357" width="7.109375" style="6" customWidth="1"/>
    <col min="15358" max="15358" width="11.44140625" style="6" customWidth="1"/>
    <col min="15359" max="15359" width="12.44140625" style="6" customWidth="1"/>
    <col min="15360" max="15360" width="13.5546875" style="6" customWidth="1"/>
    <col min="15361" max="15609" width="11.44140625" style="6"/>
    <col min="15610" max="15610" width="8" style="6" customWidth="1"/>
    <col min="15611" max="15611" width="52.44140625" style="6" customWidth="1"/>
    <col min="15612" max="15612" width="9.33203125" style="6" customWidth="1"/>
    <col min="15613" max="15613" width="7.109375" style="6" customWidth="1"/>
    <col min="15614" max="15614" width="11.44140625" style="6" customWidth="1"/>
    <col min="15615" max="15615" width="12.44140625" style="6" customWidth="1"/>
    <col min="15616" max="15616" width="13.5546875" style="6" customWidth="1"/>
    <col min="15617" max="15865" width="11.44140625" style="6"/>
    <col min="15866" max="15866" width="8" style="6" customWidth="1"/>
    <col min="15867" max="15867" width="52.44140625" style="6" customWidth="1"/>
    <col min="15868" max="15868" width="9.33203125" style="6" customWidth="1"/>
    <col min="15869" max="15869" width="7.109375" style="6" customWidth="1"/>
    <col min="15870" max="15870" width="11.44140625" style="6" customWidth="1"/>
    <col min="15871" max="15871" width="12.44140625" style="6" customWidth="1"/>
    <col min="15872" max="15872" width="13.5546875" style="6" customWidth="1"/>
    <col min="15873" max="16121" width="11.44140625" style="6"/>
    <col min="16122" max="16122" width="8" style="6" customWidth="1"/>
    <col min="16123" max="16123" width="52.44140625" style="6" customWidth="1"/>
    <col min="16124" max="16124" width="9.33203125" style="6" customWidth="1"/>
    <col min="16125" max="16125" width="7.109375" style="6" customWidth="1"/>
    <col min="16126" max="16126" width="11.44140625" style="6" customWidth="1"/>
    <col min="16127" max="16127" width="12.44140625" style="6" customWidth="1"/>
    <col min="16128" max="16128" width="13.5546875" style="6" customWidth="1"/>
    <col min="16129" max="16384" width="11.44140625" style="6"/>
  </cols>
  <sheetData>
    <row r="1" spans="1:30" x14ac:dyDescent="0.25">
      <c r="A1" s="26"/>
      <c r="B1" s="27"/>
      <c r="C1" s="28"/>
      <c r="D1" s="29"/>
      <c r="E1" s="30"/>
      <c r="F1" s="28"/>
    </row>
    <row r="2" spans="1:30" x14ac:dyDescent="0.25">
      <c r="A2" s="155" t="s">
        <v>20</v>
      </c>
      <c r="B2" s="155"/>
      <c r="C2" s="155"/>
      <c r="D2" s="155"/>
      <c r="E2" s="155"/>
      <c r="F2" s="155"/>
    </row>
    <row r="3" spans="1:30" x14ac:dyDescent="0.25">
      <c r="A3" s="156" t="s">
        <v>21</v>
      </c>
      <c r="B3" s="156"/>
      <c r="C3" s="156"/>
      <c r="D3" s="156"/>
      <c r="E3" s="156"/>
      <c r="F3" s="156"/>
    </row>
    <row r="4" spans="1:30" x14ac:dyDescent="0.25">
      <c r="A4" s="155" t="s">
        <v>18</v>
      </c>
      <c r="B4" s="155"/>
      <c r="C4" s="155"/>
      <c r="D4" s="155"/>
      <c r="E4" s="155"/>
      <c r="F4" s="155"/>
    </row>
    <row r="5" spans="1:30" x14ac:dyDescent="0.25">
      <c r="A5" s="156" t="s">
        <v>68</v>
      </c>
      <c r="B5" s="156"/>
      <c r="C5" s="156"/>
      <c r="D5" s="156"/>
      <c r="E5" s="156"/>
      <c r="F5" s="156"/>
    </row>
    <row r="6" spans="1:30" x14ac:dyDescent="0.25">
      <c r="A6" s="49"/>
      <c r="B6" s="49"/>
      <c r="C6" s="49"/>
      <c r="D6" s="49"/>
      <c r="E6" s="49"/>
      <c r="F6" s="49"/>
    </row>
    <row r="7" spans="1:30" ht="13.8" customHeight="1" x14ac:dyDescent="0.25">
      <c r="A7" s="164" t="s">
        <v>77</v>
      </c>
      <c r="B7" s="164"/>
      <c r="C7" s="164"/>
      <c r="D7" s="151" t="s">
        <v>31</v>
      </c>
      <c r="E7" s="151"/>
      <c r="F7" s="125">
        <f>F86</f>
        <v>0</v>
      </c>
    </row>
    <row r="8" spans="1:30" ht="13.8" customHeight="1" x14ac:dyDescent="0.25">
      <c r="A8" s="152" t="s">
        <v>78</v>
      </c>
      <c r="B8" s="152"/>
      <c r="C8" s="152"/>
      <c r="D8" s="152"/>
      <c r="E8" s="152"/>
      <c r="F8" s="152"/>
    </row>
    <row r="9" spans="1:30" x14ac:dyDescent="0.25">
      <c r="A9" s="126" t="s">
        <v>53</v>
      </c>
      <c r="B9" s="127" t="s">
        <v>66</v>
      </c>
      <c r="C9" s="128"/>
      <c r="D9" s="129"/>
      <c r="E9" s="130"/>
      <c r="F9" s="131" t="s">
        <v>67</v>
      </c>
    </row>
    <row r="10" spans="1:30" s="7" customFormat="1" ht="21" customHeight="1" x14ac:dyDescent="0.25">
      <c r="A10" s="50" t="s">
        <v>8</v>
      </c>
      <c r="B10" s="50" t="s">
        <v>28</v>
      </c>
      <c r="C10" s="50" t="s">
        <v>1</v>
      </c>
      <c r="D10" s="50" t="s">
        <v>0</v>
      </c>
      <c r="E10" s="50" t="s">
        <v>9</v>
      </c>
      <c r="F10" s="50" t="s">
        <v>10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s="7" customFormat="1" x14ac:dyDescent="0.25">
      <c r="A11" s="101"/>
      <c r="B11" s="102"/>
      <c r="C11" s="103"/>
      <c r="D11" s="103"/>
      <c r="E11" s="104"/>
      <c r="F11" s="10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x14ac:dyDescent="0.25">
      <c r="A12" s="52">
        <v>1</v>
      </c>
      <c r="B12" s="53" t="s">
        <v>19</v>
      </c>
      <c r="C12" s="54"/>
      <c r="D12" s="54"/>
      <c r="E12" s="54"/>
      <c r="F12" s="55"/>
    </row>
    <row r="13" spans="1:30" x14ac:dyDescent="0.25">
      <c r="A13" s="44">
        <f>A12+0.01</f>
        <v>1.01</v>
      </c>
      <c r="B13" s="43" t="s">
        <v>27</v>
      </c>
      <c r="C13" s="45">
        <v>1</v>
      </c>
      <c r="D13" s="46" t="s">
        <v>57</v>
      </c>
      <c r="E13" s="47"/>
      <c r="F13" s="48">
        <f>C13*E13</f>
        <v>0</v>
      </c>
    </row>
    <row r="14" spans="1:30" x14ac:dyDescent="0.25">
      <c r="A14" s="44">
        <f t="shared" ref="A14:A16" si="0">A13+0.01</f>
        <v>1.02</v>
      </c>
      <c r="B14" s="43" t="s">
        <v>63</v>
      </c>
      <c r="C14" s="45">
        <v>1</v>
      </c>
      <c r="D14" s="46" t="s">
        <v>62</v>
      </c>
      <c r="E14" s="47"/>
      <c r="F14" s="48">
        <f t="shared" ref="F14:F16" si="1">C14*E14</f>
        <v>0</v>
      </c>
    </row>
    <row r="15" spans="1:30" ht="14.4" x14ac:dyDescent="0.25">
      <c r="A15" s="44">
        <f>A14+0.01</f>
        <v>1.03</v>
      </c>
      <c r="B15" s="56" t="s">
        <v>70</v>
      </c>
      <c r="C15" s="57">
        <v>1</v>
      </c>
      <c r="D15" s="57" t="s">
        <v>59</v>
      </c>
      <c r="E15" s="17"/>
      <c r="F15" s="48">
        <f t="shared" si="1"/>
        <v>0</v>
      </c>
    </row>
    <row r="16" spans="1:30" ht="18" customHeight="1" x14ac:dyDescent="0.25">
      <c r="A16" s="58">
        <f t="shared" si="0"/>
        <v>1.04</v>
      </c>
      <c r="B16" s="59" t="s">
        <v>58</v>
      </c>
      <c r="C16" s="60">
        <v>2</v>
      </c>
      <c r="D16" s="60" t="s">
        <v>59</v>
      </c>
      <c r="E16" s="61"/>
      <c r="F16" s="41">
        <f t="shared" si="1"/>
        <v>0</v>
      </c>
    </row>
    <row r="17" spans="1:7" x14ac:dyDescent="0.25">
      <c r="A17" s="36"/>
      <c r="B17" s="37" t="s">
        <v>74</v>
      </c>
      <c r="C17" s="108"/>
      <c r="D17" s="108"/>
      <c r="E17" s="108"/>
      <c r="F17" s="51">
        <f>SUM(F13:F16)</f>
        <v>0</v>
      </c>
    </row>
    <row r="18" spans="1:7" x14ac:dyDescent="0.25">
      <c r="A18" s="36"/>
      <c r="B18" s="37"/>
      <c r="C18" s="37"/>
      <c r="D18" s="37"/>
      <c r="E18" s="37"/>
      <c r="F18" s="62"/>
    </row>
    <row r="19" spans="1:7" x14ac:dyDescent="0.25">
      <c r="A19" s="66">
        <v>2</v>
      </c>
      <c r="B19" s="67" t="s">
        <v>24</v>
      </c>
      <c r="C19" s="68"/>
      <c r="D19" s="68"/>
      <c r="E19" s="69"/>
      <c r="F19" s="70"/>
    </row>
    <row r="20" spans="1:7" ht="16.8" customHeight="1" x14ac:dyDescent="0.25">
      <c r="A20" s="58">
        <f>A19+0.01</f>
        <v>2.0099999999999998</v>
      </c>
      <c r="B20" s="43" t="s">
        <v>61</v>
      </c>
      <c r="C20" s="39">
        <f>600*5</f>
        <v>3000</v>
      </c>
      <c r="D20" s="39" t="s">
        <v>56</v>
      </c>
      <c r="E20" s="40"/>
      <c r="F20" s="41">
        <f>E20*C20</f>
        <v>0</v>
      </c>
    </row>
    <row r="21" spans="1:7" ht="16.8" customHeight="1" x14ac:dyDescent="0.25">
      <c r="A21" s="58">
        <f t="shared" ref="A21:A23" si="2">A20+0.01</f>
        <v>2.0199999999999996</v>
      </c>
      <c r="B21" s="43" t="s">
        <v>37</v>
      </c>
      <c r="C21" s="39">
        <f>C28*1.45*0.15</f>
        <v>288.57899999999995</v>
      </c>
      <c r="D21" s="39" t="s">
        <v>14</v>
      </c>
      <c r="E21" s="40"/>
      <c r="F21" s="41">
        <f t="shared" ref="F21:F23" si="3">E21*C21</f>
        <v>0</v>
      </c>
    </row>
    <row r="22" spans="1:7" ht="18" customHeight="1" x14ac:dyDescent="0.25">
      <c r="A22" s="58">
        <f t="shared" si="2"/>
        <v>2.0299999999999994</v>
      </c>
      <c r="B22" s="43" t="s">
        <v>55</v>
      </c>
      <c r="C22" s="39">
        <f>(C21*1.15)+(C20*0.1)*1.15</f>
        <v>676.86584999999991</v>
      </c>
      <c r="D22" s="39" t="s">
        <v>14</v>
      </c>
      <c r="E22" s="40"/>
      <c r="F22" s="41">
        <f t="shared" si="3"/>
        <v>0</v>
      </c>
    </row>
    <row r="23" spans="1:7" ht="20.399999999999999" customHeight="1" x14ac:dyDescent="0.25">
      <c r="A23" s="58">
        <f t="shared" si="2"/>
        <v>2.0399999999999991</v>
      </c>
      <c r="B23" s="63" t="s">
        <v>60</v>
      </c>
      <c r="C23" s="39">
        <f>C29*0.2*1.15</f>
        <v>57.499999999999993</v>
      </c>
      <c r="D23" s="39" t="s">
        <v>14</v>
      </c>
      <c r="E23" s="40"/>
      <c r="F23" s="41">
        <f t="shared" si="3"/>
        <v>0</v>
      </c>
    </row>
    <row r="24" spans="1:7" x14ac:dyDescent="0.25">
      <c r="A24" s="36"/>
      <c r="B24" s="37" t="s">
        <v>75</v>
      </c>
      <c r="C24" s="108"/>
      <c r="D24" s="108"/>
      <c r="E24" s="108"/>
      <c r="F24" s="114">
        <f>SUM(F20:F23)</f>
        <v>0</v>
      </c>
    </row>
    <row r="25" spans="1:7" x14ac:dyDescent="0.25">
      <c r="A25" s="36"/>
      <c r="B25" s="37"/>
      <c r="C25" s="37"/>
      <c r="D25" s="37"/>
      <c r="E25" s="37"/>
      <c r="F25" s="106"/>
    </row>
    <row r="26" spans="1:7" x14ac:dyDescent="0.25">
      <c r="A26" s="52">
        <v>3</v>
      </c>
      <c r="B26" s="53" t="s">
        <v>38</v>
      </c>
      <c r="C26" s="54"/>
      <c r="D26" s="54"/>
      <c r="E26" s="54"/>
      <c r="F26" s="71"/>
    </row>
    <row r="27" spans="1:7" x14ac:dyDescent="0.25">
      <c r="A27" s="120" t="s">
        <v>72</v>
      </c>
      <c r="B27" s="110" t="s">
        <v>71</v>
      </c>
      <c r="C27" s="95"/>
      <c r="D27" s="95"/>
      <c r="E27" s="95"/>
      <c r="F27" s="96"/>
    </row>
    <row r="28" spans="1:7" x14ac:dyDescent="0.25">
      <c r="A28" s="98">
        <v>1</v>
      </c>
      <c r="B28" s="56" t="s">
        <v>36</v>
      </c>
      <c r="C28" s="64">
        <f>663.4*2</f>
        <v>1326.8</v>
      </c>
      <c r="D28" s="65" t="s">
        <v>7</v>
      </c>
      <c r="E28" s="40"/>
      <c r="F28" s="41">
        <f t="shared" ref="F28:F30" si="4">C28*E28</f>
        <v>0</v>
      </c>
    </row>
    <row r="29" spans="1:7" x14ac:dyDescent="0.25">
      <c r="A29" s="118">
        <v>2</v>
      </c>
      <c r="B29" s="119" t="s">
        <v>69</v>
      </c>
      <c r="C29" s="64">
        <v>250</v>
      </c>
      <c r="D29" s="65" t="s">
        <v>34</v>
      </c>
      <c r="E29" s="40"/>
      <c r="F29" s="41">
        <f t="shared" si="4"/>
        <v>0</v>
      </c>
    </row>
    <row r="30" spans="1:7" x14ac:dyDescent="0.25">
      <c r="A30" s="98">
        <v>3</v>
      </c>
      <c r="B30" s="56" t="s">
        <v>65</v>
      </c>
      <c r="C30" s="39">
        <f>C28*0.45*0.0965478</f>
        <v>57.644829467999998</v>
      </c>
      <c r="D30" s="39" t="s">
        <v>14</v>
      </c>
      <c r="E30" s="40"/>
      <c r="F30" s="41">
        <f t="shared" si="4"/>
        <v>0</v>
      </c>
    </row>
    <row r="31" spans="1:7" x14ac:dyDescent="0.25">
      <c r="A31" s="36"/>
      <c r="B31" s="37"/>
      <c r="C31" s="37"/>
      <c r="D31" s="37"/>
      <c r="E31" s="37"/>
      <c r="F31" s="115">
        <f>SUM(F28:F30)</f>
        <v>0</v>
      </c>
      <c r="G31" s="25"/>
    </row>
    <row r="32" spans="1:7" x14ac:dyDescent="0.25">
      <c r="A32" s="36"/>
      <c r="B32" s="37"/>
      <c r="C32" s="37"/>
      <c r="D32" s="37"/>
      <c r="E32" s="37"/>
      <c r="F32" s="106"/>
    </row>
    <row r="33" spans="1:7" x14ac:dyDescent="0.25">
      <c r="A33" s="97" t="s">
        <v>73</v>
      </c>
      <c r="B33" s="72" t="s">
        <v>64</v>
      </c>
      <c r="C33" s="73"/>
      <c r="D33" s="73"/>
      <c r="E33" s="74"/>
      <c r="F33" s="75"/>
    </row>
    <row r="34" spans="1:7" ht="27" customHeight="1" x14ac:dyDescent="0.25">
      <c r="A34" s="93">
        <v>1</v>
      </c>
      <c r="B34" s="117" t="s">
        <v>82</v>
      </c>
      <c r="C34" s="39"/>
      <c r="D34" s="39"/>
      <c r="E34" s="40"/>
      <c r="F34" s="41"/>
      <c r="G34" s="25"/>
    </row>
    <row r="35" spans="1:7" ht="14.4" x14ac:dyDescent="0.25">
      <c r="A35" s="42">
        <f>A34+0.01</f>
        <v>1.01</v>
      </c>
      <c r="B35" s="78" t="s">
        <v>41</v>
      </c>
      <c r="C35" s="79">
        <v>1</v>
      </c>
      <c r="D35" s="80" t="s">
        <v>33</v>
      </c>
      <c r="E35" s="81"/>
      <c r="F35" s="82">
        <f>E35*C35</f>
        <v>0</v>
      </c>
    </row>
    <row r="36" spans="1:7" ht="14.4" x14ac:dyDescent="0.25">
      <c r="A36" s="42">
        <f t="shared" ref="A36:A39" si="5">A35+0.01</f>
        <v>1.02</v>
      </c>
      <c r="B36" s="78" t="s">
        <v>54</v>
      </c>
      <c r="C36" s="79">
        <f>(10*2*0.5)</f>
        <v>10</v>
      </c>
      <c r="D36" s="80" t="s">
        <v>30</v>
      </c>
      <c r="E36" s="81"/>
      <c r="F36" s="82">
        <f t="shared" ref="F36:F39" si="6">E36*C36</f>
        <v>0</v>
      </c>
      <c r="G36" s="25"/>
    </row>
    <row r="37" spans="1:7" ht="14.4" x14ac:dyDescent="0.25">
      <c r="A37" s="42">
        <f t="shared" si="5"/>
        <v>1.03</v>
      </c>
      <c r="B37" s="78" t="s">
        <v>42</v>
      </c>
      <c r="C37" s="79">
        <f>(C36*1.21)</f>
        <v>12.1</v>
      </c>
      <c r="D37" s="80" t="s">
        <v>30</v>
      </c>
      <c r="E37" s="81"/>
      <c r="F37" s="82">
        <f t="shared" si="6"/>
        <v>0</v>
      </c>
    </row>
    <row r="38" spans="1:7" ht="28.8" x14ac:dyDescent="0.25">
      <c r="A38" s="42">
        <f t="shared" si="5"/>
        <v>1.04</v>
      </c>
      <c r="B38" s="78" t="s">
        <v>80</v>
      </c>
      <c r="C38" s="79">
        <f>(10*2*0.2)</f>
        <v>4</v>
      </c>
      <c r="D38" s="80" t="s">
        <v>29</v>
      </c>
      <c r="E38" s="81"/>
      <c r="F38" s="82">
        <f t="shared" si="6"/>
        <v>0</v>
      </c>
    </row>
    <row r="39" spans="1:7" ht="14.4" x14ac:dyDescent="0.25">
      <c r="A39" s="42">
        <f t="shared" si="5"/>
        <v>1.05</v>
      </c>
      <c r="B39" s="83" t="s">
        <v>43</v>
      </c>
      <c r="C39" s="79">
        <f>(10*2*0.3)</f>
        <v>6</v>
      </c>
      <c r="D39" s="80" t="s">
        <v>29</v>
      </c>
      <c r="E39" s="81"/>
      <c r="F39" s="82">
        <f t="shared" si="6"/>
        <v>0</v>
      </c>
    </row>
    <row r="40" spans="1:7" ht="14.4" x14ac:dyDescent="0.25">
      <c r="A40" s="84"/>
      <c r="B40" s="85"/>
      <c r="C40" s="78"/>
      <c r="D40" s="78"/>
      <c r="E40" s="86"/>
      <c r="F40" s="122">
        <f>SUM(F35:F39)</f>
        <v>0</v>
      </c>
      <c r="G40" s="25"/>
    </row>
    <row r="41" spans="1:7" ht="21" customHeight="1" x14ac:dyDescent="0.25">
      <c r="A41" s="93">
        <v>2</v>
      </c>
      <c r="B41" s="116" t="s">
        <v>81</v>
      </c>
      <c r="C41" s="39"/>
      <c r="D41" s="39"/>
      <c r="E41" s="40"/>
      <c r="F41" s="41"/>
      <c r="G41" s="25"/>
    </row>
    <row r="42" spans="1:7" ht="14.4" x14ac:dyDescent="0.25">
      <c r="A42" s="42">
        <f>A41+0.01</f>
        <v>2.0099999999999998</v>
      </c>
      <c r="B42" s="78" t="s">
        <v>41</v>
      </c>
      <c r="C42" s="79">
        <v>1</v>
      </c>
      <c r="D42" s="80" t="s">
        <v>33</v>
      </c>
      <c r="E42" s="81"/>
      <c r="F42" s="82">
        <f>E42*C42</f>
        <v>0</v>
      </c>
      <c r="G42" s="25"/>
    </row>
    <row r="43" spans="1:7" ht="14.4" x14ac:dyDescent="0.25">
      <c r="A43" s="42">
        <f t="shared" ref="A43:A46" si="7">A42+0.01</f>
        <v>2.0199999999999996</v>
      </c>
      <c r="B43" s="78" t="s">
        <v>54</v>
      </c>
      <c r="C43" s="79">
        <f>(8.5*2*0.5)</f>
        <v>8.5</v>
      </c>
      <c r="D43" s="80" t="s">
        <v>30</v>
      </c>
      <c r="E43" s="81"/>
      <c r="F43" s="82">
        <f t="shared" ref="F43:F46" si="8">E43*C43</f>
        <v>0</v>
      </c>
      <c r="G43" s="25"/>
    </row>
    <row r="44" spans="1:7" ht="14.4" x14ac:dyDescent="0.25">
      <c r="A44" s="42">
        <f t="shared" si="7"/>
        <v>2.0299999999999994</v>
      </c>
      <c r="B44" s="78" t="s">
        <v>42</v>
      </c>
      <c r="C44" s="79">
        <f>(C43*1.21)</f>
        <v>10.285</v>
      </c>
      <c r="D44" s="80" t="s">
        <v>30</v>
      </c>
      <c r="E44" s="81"/>
      <c r="F44" s="82">
        <f t="shared" si="8"/>
        <v>0</v>
      </c>
      <c r="G44" s="25"/>
    </row>
    <row r="45" spans="1:7" ht="28.8" x14ac:dyDescent="0.25">
      <c r="A45" s="42">
        <f t="shared" si="7"/>
        <v>2.0399999999999991</v>
      </c>
      <c r="B45" s="78" t="s">
        <v>80</v>
      </c>
      <c r="C45" s="79">
        <f>(8.5*2*0.2)</f>
        <v>3.4000000000000004</v>
      </c>
      <c r="D45" s="80" t="s">
        <v>29</v>
      </c>
      <c r="E45" s="81"/>
      <c r="F45" s="82">
        <f t="shared" si="8"/>
        <v>0</v>
      </c>
      <c r="G45" s="25"/>
    </row>
    <row r="46" spans="1:7" ht="14.4" x14ac:dyDescent="0.25">
      <c r="A46" s="42">
        <f t="shared" si="7"/>
        <v>2.0499999999999989</v>
      </c>
      <c r="B46" s="83" t="s">
        <v>43</v>
      </c>
      <c r="C46" s="79">
        <f>(8.5*2*0.3)</f>
        <v>5.0999999999999996</v>
      </c>
      <c r="D46" s="80" t="s">
        <v>29</v>
      </c>
      <c r="E46" s="81"/>
      <c r="F46" s="82">
        <f t="shared" si="8"/>
        <v>0</v>
      </c>
      <c r="G46" s="25"/>
    </row>
    <row r="47" spans="1:7" ht="14.4" x14ac:dyDescent="0.25">
      <c r="A47" s="84"/>
      <c r="B47" s="85"/>
      <c r="C47" s="78"/>
      <c r="D47" s="78"/>
      <c r="E47" s="86"/>
      <c r="F47" s="122">
        <f>SUM(F42:F46)</f>
        <v>0</v>
      </c>
      <c r="G47" s="25"/>
    </row>
    <row r="48" spans="1:7" x14ac:dyDescent="0.25">
      <c r="A48" s="93">
        <v>3</v>
      </c>
      <c r="B48" s="94" t="s">
        <v>83</v>
      </c>
      <c r="C48" s="39"/>
      <c r="D48" s="39"/>
      <c r="E48" s="40"/>
      <c r="F48" s="41"/>
    </row>
    <row r="49" spans="1:6" ht="14.4" x14ac:dyDescent="0.25">
      <c r="A49" s="42">
        <f>A48+0.01</f>
        <v>3.01</v>
      </c>
      <c r="B49" s="78" t="s">
        <v>41</v>
      </c>
      <c r="C49" s="79">
        <v>1</v>
      </c>
      <c r="D49" s="80" t="s">
        <v>33</v>
      </c>
      <c r="E49" s="81"/>
      <c r="F49" s="82">
        <f>E49*C49</f>
        <v>0</v>
      </c>
    </row>
    <row r="50" spans="1:6" ht="14.4" x14ac:dyDescent="0.25">
      <c r="A50" s="42">
        <f t="shared" ref="A50:A53" si="9">A49+0.01</f>
        <v>3.0199999999999996</v>
      </c>
      <c r="B50" s="78" t="s">
        <v>54</v>
      </c>
      <c r="C50" s="79">
        <f>(7.5*2*0.5)</f>
        <v>7.5</v>
      </c>
      <c r="D50" s="80" t="s">
        <v>30</v>
      </c>
      <c r="E50" s="81"/>
      <c r="F50" s="82">
        <f t="shared" ref="F50:F53" si="10">E50*C50</f>
        <v>0</v>
      </c>
    </row>
    <row r="51" spans="1:6" ht="14.4" x14ac:dyDescent="0.25">
      <c r="A51" s="42">
        <f t="shared" si="9"/>
        <v>3.0299999999999994</v>
      </c>
      <c r="B51" s="78" t="s">
        <v>42</v>
      </c>
      <c r="C51" s="79">
        <f>(C50*1.21)</f>
        <v>9.0749999999999993</v>
      </c>
      <c r="D51" s="80" t="s">
        <v>30</v>
      </c>
      <c r="E51" s="81"/>
      <c r="F51" s="82">
        <f t="shared" si="10"/>
        <v>0</v>
      </c>
    </row>
    <row r="52" spans="1:6" ht="27" customHeight="1" x14ac:dyDescent="0.25">
      <c r="A52" s="42">
        <f t="shared" si="9"/>
        <v>3.0399999999999991</v>
      </c>
      <c r="B52" s="78" t="s">
        <v>80</v>
      </c>
      <c r="C52" s="79">
        <f>(7.5*2*0.2)</f>
        <v>3</v>
      </c>
      <c r="D52" s="80" t="s">
        <v>29</v>
      </c>
      <c r="E52" s="81"/>
      <c r="F52" s="82">
        <f t="shared" si="10"/>
        <v>0</v>
      </c>
    </row>
    <row r="53" spans="1:6" ht="18.600000000000001" customHeight="1" x14ac:dyDescent="0.25">
      <c r="A53" s="42">
        <f t="shared" si="9"/>
        <v>3.0499999999999989</v>
      </c>
      <c r="B53" s="83" t="s">
        <v>43</v>
      </c>
      <c r="C53" s="79">
        <f>(7.5*2*0.3)</f>
        <v>4.5</v>
      </c>
      <c r="D53" s="80" t="s">
        <v>29</v>
      </c>
      <c r="E53" s="81"/>
      <c r="F53" s="82">
        <f t="shared" si="10"/>
        <v>0</v>
      </c>
    </row>
    <row r="54" spans="1:6" ht="14.4" x14ac:dyDescent="0.25">
      <c r="A54" s="84"/>
      <c r="B54" s="85"/>
      <c r="C54" s="78"/>
      <c r="D54" s="78"/>
      <c r="E54" s="86"/>
      <c r="F54" s="122">
        <f>SUM(F49:F53)</f>
        <v>0</v>
      </c>
    </row>
    <row r="55" spans="1:6" ht="18" customHeight="1" x14ac:dyDescent="0.25">
      <c r="A55" s="93">
        <v>4</v>
      </c>
      <c r="B55" s="94" t="s">
        <v>84</v>
      </c>
      <c r="C55" s="39"/>
      <c r="D55" s="39"/>
      <c r="E55" s="40"/>
      <c r="F55" s="41"/>
    </row>
    <row r="56" spans="1:6" ht="14.4" x14ac:dyDescent="0.25">
      <c r="A56" s="42">
        <f>A55+0.01</f>
        <v>4.01</v>
      </c>
      <c r="B56" s="78" t="s">
        <v>41</v>
      </c>
      <c r="C56" s="79">
        <v>1</v>
      </c>
      <c r="D56" s="80" t="s">
        <v>33</v>
      </c>
      <c r="E56" s="81"/>
      <c r="F56" s="82">
        <f>E56*C56</f>
        <v>0</v>
      </c>
    </row>
    <row r="57" spans="1:6" ht="14.4" x14ac:dyDescent="0.25">
      <c r="A57" s="42">
        <f t="shared" ref="A57:A60" si="11">A56+0.01</f>
        <v>4.0199999999999996</v>
      </c>
      <c r="B57" s="78" t="s">
        <v>54</v>
      </c>
      <c r="C57" s="79">
        <f>(6*1.5*0.5)</f>
        <v>4.5</v>
      </c>
      <c r="D57" s="80" t="s">
        <v>30</v>
      </c>
      <c r="E57" s="81"/>
      <c r="F57" s="82">
        <f t="shared" ref="F57:F60" si="12">E57*C57</f>
        <v>0</v>
      </c>
    </row>
    <row r="58" spans="1:6" ht="14.4" x14ac:dyDescent="0.25">
      <c r="A58" s="42">
        <f t="shared" si="11"/>
        <v>4.0299999999999994</v>
      </c>
      <c r="B58" s="78" t="s">
        <v>42</v>
      </c>
      <c r="C58" s="79">
        <f>(C57*1.21)</f>
        <v>5.4450000000000003</v>
      </c>
      <c r="D58" s="80" t="s">
        <v>30</v>
      </c>
      <c r="E58" s="81"/>
      <c r="F58" s="82">
        <f t="shared" si="12"/>
        <v>0</v>
      </c>
    </row>
    <row r="59" spans="1:6" ht="28.8" x14ac:dyDescent="0.25">
      <c r="A59" s="42">
        <f t="shared" si="11"/>
        <v>4.0399999999999991</v>
      </c>
      <c r="B59" s="78" t="s">
        <v>80</v>
      </c>
      <c r="C59" s="79">
        <f>(6*1.5*0.2)</f>
        <v>1.8</v>
      </c>
      <c r="D59" s="80" t="s">
        <v>29</v>
      </c>
      <c r="E59" s="81"/>
      <c r="F59" s="82">
        <f t="shared" si="12"/>
        <v>0</v>
      </c>
    </row>
    <row r="60" spans="1:6" ht="14.4" x14ac:dyDescent="0.25">
      <c r="A60" s="42">
        <f t="shared" si="11"/>
        <v>4.0499999999999989</v>
      </c>
      <c r="B60" s="83" t="s">
        <v>43</v>
      </c>
      <c r="C60" s="79">
        <f>(6*1.5*0.3)</f>
        <v>2.6999999999999997</v>
      </c>
      <c r="D60" s="80" t="s">
        <v>29</v>
      </c>
      <c r="E60" s="81"/>
      <c r="F60" s="82">
        <f t="shared" si="12"/>
        <v>0</v>
      </c>
    </row>
    <row r="61" spans="1:6" ht="14.4" x14ac:dyDescent="0.25">
      <c r="A61" s="84"/>
      <c r="B61" s="85"/>
      <c r="C61" s="78"/>
      <c r="D61" s="78"/>
      <c r="E61" s="86"/>
      <c r="F61" s="122">
        <f>SUM(F56:F60)</f>
        <v>0</v>
      </c>
    </row>
    <row r="62" spans="1:6" ht="14.4" x14ac:dyDescent="0.25">
      <c r="A62" s="84"/>
      <c r="B62" s="85" t="s">
        <v>85</v>
      </c>
      <c r="C62" s="78"/>
      <c r="D62" s="78"/>
      <c r="E62" s="121"/>
      <c r="F62" s="76">
        <f>F61+F54+F47+F40</f>
        <v>0</v>
      </c>
    </row>
    <row r="63" spans="1:6" ht="14.4" x14ac:dyDescent="0.25">
      <c r="A63" s="77"/>
      <c r="B63" s="37" t="s">
        <v>76</v>
      </c>
      <c r="C63" s="123"/>
      <c r="D63" s="124"/>
      <c r="E63" s="99"/>
      <c r="F63" s="109">
        <f>F62+F31</f>
        <v>0</v>
      </c>
    </row>
    <row r="64" spans="1:6" ht="14.4" x14ac:dyDescent="0.25">
      <c r="A64" s="77"/>
      <c r="B64" s="85"/>
      <c r="C64" s="87"/>
      <c r="D64" s="85"/>
      <c r="E64" s="88"/>
      <c r="F64" s="107"/>
    </row>
    <row r="65" spans="1:6" x14ac:dyDescent="0.25">
      <c r="A65" s="100">
        <v>5</v>
      </c>
      <c r="B65" s="110" t="s">
        <v>23</v>
      </c>
      <c r="C65" s="89">
        <v>1</v>
      </c>
      <c r="D65" s="90" t="s">
        <v>15</v>
      </c>
      <c r="E65" s="91"/>
      <c r="F65" s="92">
        <f t="shared" ref="F65" si="13">C65*E65</f>
        <v>0</v>
      </c>
    </row>
    <row r="66" spans="1:6" x14ac:dyDescent="0.25">
      <c r="A66" s="36"/>
      <c r="B66" s="37" t="s">
        <v>79</v>
      </c>
      <c r="C66" s="37"/>
      <c r="D66" s="37"/>
      <c r="E66" s="108"/>
      <c r="F66" s="132">
        <f>SUM(F65)</f>
        <v>0</v>
      </c>
    </row>
    <row r="67" spans="1:6" x14ac:dyDescent="0.25">
      <c r="A67" s="157" t="s">
        <v>11</v>
      </c>
      <c r="B67" s="158"/>
      <c r="C67" s="158"/>
      <c r="D67" s="158"/>
      <c r="E67" s="158"/>
      <c r="F67" s="132">
        <f>F66+F63+F24+F17</f>
        <v>0</v>
      </c>
    </row>
    <row r="68" spans="1:6" x14ac:dyDescent="0.25">
      <c r="A68" s="133"/>
      <c r="B68" s="134"/>
      <c r="C68" s="134"/>
      <c r="D68" s="134"/>
      <c r="E68" s="134"/>
      <c r="F68" s="135"/>
    </row>
    <row r="69" spans="1:6" x14ac:dyDescent="0.25">
      <c r="A69" s="157" t="s">
        <v>11</v>
      </c>
      <c r="B69" s="158"/>
      <c r="C69" s="158"/>
      <c r="D69" s="158"/>
      <c r="E69" s="158"/>
      <c r="F69" s="132">
        <f>F67</f>
        <v>0</v>
      </c>
    </row>
    <row r="70" spans="1:6" x14ac:dyDescent="0.25">
      <c r="A70" s="10"/>
      <c r="B70" s="13"/>
      <c r="C70" s="8"/>
      <c r="D70" s="12"/>
      <c r="E70" s="9"/>
      <c r="F70" s="136"/>
    </row>
    <row r="71" spans="1:6" x14ac:dyDescent="0.25">
      <c r="A71" s="18"/>
      <c r="B71" s="38" t="s">
        <v>17</v>
      </c>
      <c r="C71" s="15">
        <v>0.05</v>
      </c>
      <c r="D71" s="16"/>
      <c r="E71" s="9"/>
      <c r="F71" s="111">
        <f>C71*F69</f>
        <v>0</v>
      </c>
    </row>
    <row r="72" spans="1:6" x14ac:dyDescent="0.25">
      <c r="A72" s="18"/>
      <c r="B72" s="38"/>
      <c r="C72" s="15"/>
      <c r="D72" s="16"/>
      <c r="E72" s="9"/>
      <c r="F72" s="111"/>
    </row>
    <row r="73" spans="1:6" x14ac:dyDescent="0.25">
      <c r="A73" s="10"/>
      <c r="B73" s="11" t="s">
        <v>2</v>
      </c>
      <c r="C73" s="8"/>
      <c r="D73" s="12"/>
      <c r="E73" s="9"/>
      <c r="F73" s="111"/>
    </row>
    <row r="74" spans="1:6" x14ac:dyDescent="0.25">
      <c r="A74" s="10"/>
      <c r="B74" s="13" t="s">
        <v>3</v>
      </c>
      <c r="C74" s="14">
        <v>0.1</v>
      </c>
      <c r="D74" s="12"/>
      <c r="E74" s="9"/>
      <c r="F74" s="112">
        <f>C74*F69</f>
        <v>0</v>
      </c>
    </row>
    <row r="75" spans="1:6" x14ac:dyDescent="0.25">
      <c r="A75" s="10"/>
      <c r="B75" s="13" t="s">
        <v>4</v>
      </c>
      <c r="C75" s="15">
        <v>0.03</v>
      </c>
      <c r="D75" s="12"/>
      <c r="E75" s="9"/>
      <c r="F75" s="112">
        <f>C75*F69</f>
        <v>0</v>
      </c>
    </row>
    <row r="76" spans="1:6" x14ac:dyDescent="0.25">
      <c r="A76" s="10"/>
      <c r="B76" s="13" t="s">
        <v>39</v>
      </c>
      <c r="C76" s="15">
        <v>0.04</v>
      </c>
      <c r="D76" s="16"/>
      <c r="E76" s="9"/>
      <c r="F76" s="112">
        <f>C76*F69</f>
        <v>0</v>
      </c>
    </row>
    <row r="77" spans="1:6" x14ac:dyDescent="0.25">
      <c r="A77" s="10"/>
      <c r="B77" s="13" t="s">
        <v>16</v>
      </c>
      <c r="C77" s="15">
        <v>0.01</v>
      </c>
      <c r="D77" s="16"/>
      <c r="E77" s="9"/>
      <c r="F77" s="112">
        <f>C77*F69</f>
        <v>0</v>
      </c>
    </row>
    <row r="78" spans="1:6" x14ac:dyDescent="0.25">
      <c r="A78" s="10"/>
      <c r="B78" s="13" t="s">
        <v>5</v>
      </c>
      <c r="C78" s="15">
        <v>0.01</v>
      </c>
      <c r="D78" s="16"/>
      <c r="E78" s="9"/>
      <c r="F78" s="112">
        <f>C78*F69</f>
        <v>0</v>
      </c>
    </row>
    <row r="79" spans="1:6" x14ac:dyDescent="0.25">
      <c r="A79" s="10"/>
      <c r="B79" s="13" t="s">
        <v>26</v>
      </c>
      <c r="C79" s="15">
        <v>1E-3</v>
      </c>
      <c r="D79" s="16"/>
      <c r="E79" s="9"/>
      <c r="F79" s="112">
        <f>C79*F69</f>
        <v>0</v>
      </c>
    </row>
    <row r="80" spans="1:6" x14ac:dyDescent="0.25">
      <c r="A80" s="10"/>
      <c r="B80" s="13" t="s">
        <v>40</v>
      </c>
      <c r="C80" s="15">
        <v>0.05</v>
      </c>
      <c r="D80" s="16"/>
      <c r="E80" s="9"/>
      <c r="F80" s="112">
        <f>C80*F69</f>
        <v>0</v>
      </c>
    </row>
    <row r="81" spans="1:6" x14ac:dyDescent="0.25">
      <c r="A81" s="10"/>
      <c r="B81" s="13" t="s">
        <v>22</v>
      </c>
      <c r="C81" s="15">
        <v>0.18</v>
      </c>
      <c r="D81" s="16"/>
      <c r="E81" s="9"/>
      <c r="F81" s="112">
        <f>F74*C81</f>
        <v>0</v>
      </c>
    </row>
    <row r="82" spans="1:6" x14ac:dyDescent="0.25">
      <c r="A82" s="137"/>
      <c r="B82" s="138" t="s">
        <v>12</v>
      </c>
      <c r="C82" s="139"/>
      <c r="D82" s="140"/>
      <c r="E82" s="141"/>
      <c r="F82" s="142">
        <f>SUM(F74:F81)</f>
        <v>0</v>
      </c>
    </row>
    <row r="83" spans="1:6" x14ac:dyDescent="0.25">
      <c r="A83" s="10"/>
      <c r="B83" s="12"/>
      <c r="C83" s="15"/>
      <c r="D83" s="16"/>
      <c r="E83" s="9"/>
      <c r="F83" s="112"/>
    </row>
    <row r="84" spans="1:6" x14ac:dyDescent="0.25">
      <c r="A84" s="137"/>
      <c r="B84" s="138" t="s">
        <v>6</v>
      </c>
      <c r="C84" s="139"/>
      <c r="D84" s="140"/>
      <c r="E84" s="141"/>
      <c r="F84" s="143">
        <f>F82+F71+F69</f>
        <v>0</v>
      </c>
    </row>
    <row r="85" spans="1:6" x14ac:dyDescent="0.25">
      <c r="A85" s="144"/>
      <c r="B85" s="145"/>
      <c r="C85" s="146"/>
      <c r="D85" s="147"/>
      <c r="E85" s="17"/>
      <c r="F85" s="111"/>
    </row>
    <row r="86" spans="1:6" x14ac:dyDescent="0.25">
      <c r="A86" s="160" t="s">
        <v>13</v>
      </c>
      <c r="B86" s="161"/>
      <c r="C86" s="148"/>
      <c r="D86" s="149"/>
      <c r="E86" s="149"/>
      <c r="F86" s="150">
        <f>F84</f>
        <v>0</v>
      </c>
    </row>
    <row r="87" spans="1:6" x14ac:dyDescent="0.25">
      <c r="A87" s="19" t="s">
        <v>44</v>
      </c>
      <c r="B87" s="20" t="s">
        <v>35</v>
      </c>
      <c r="C87" s="21"/>
      <c r="D87" s="20"/>
      <c r="E87" s="19"/>
      <c r="F87" s="113"/>
    </row>
    <row r="88" spans="1:6" x14ac:dyDescent="0.25">
      <c r="A88" s="19" t="s">
        <v>25</v>
      </c>
      <c r="B88" s="20" t="s">
        <v>32</v>
      </c>
      <c r="C88" s="21"/>
      <c r="D88" s="20"/>
      <c r="E88" s="31"/>
      <c r="F88" s="31"/>
    </row>
    <row r="89" spans="1:6" x14ac:dyDescent="0.25">
      <c r="A89" s="19"/>
      <c r="B89" s="20"/>
      <c r="C89" s="21"/>
      <c r="D89" s="20"/>
      <c r="E89" s="31"/>
      <c r="F89" s="31"/>
    </row>
    <row r="90" spans="1:6" ht="14.4" x14ac:dyDescent="0.25">
      <c r="A90" s="159" t="s">
        <v>45</v>
      </c>
      <c r="B90" s="159"/>
      <c r="C90" s="32" t="s">
        <v>46</v>
      </c>
      <c r="D90" s="32"/>
      <c r="E90" s="32"/>
      <c r="F90" s="32"/>
    </row>
    <row r="91" spans="1:6" x14ac:dyDescent="0.25">
      <c r="A91" s="33"/>
      <c r="B91" s="34"/>
      <c r="C91" s="35"/>
      <c r="D91" s="35"/>
      <c r="E91" s="35"/>
      <c r="F91" s="35"/>
    </row>
    <row r="92" spans="1:6" x14ac:dyDescent="0.25">
      <c r="A92" s="22" t="s">
        <v>47</v>
      </c>
      <c r="B92" s="23"/>
      <c r="C92" s="31"/>
      <c r="D92" s="154" t="s">
        <v>52</v>
      </c>
      <c r="E92" s="154"/>
      <c r="F92" s="154"/>
    </row>
    <row r="93" spans="1:6" x14ac:dyDescent="0.25">
      <c r="A93" s="162" t="s">
        <v>48</v>
      </c>
      <c r="B93" s="162"/>
      <c r="C93" s="162"/>
      <c r="D93" s="163" t="s">
        <v>49</v>
      </c>
      <c r="E93" s="163"/>
      <c r="F93" s="163"/>
    </row>
    <row r="94" spans="1:6" x14ac:dyDescent="0.25">
      <c r="A94" s="153" t="s">
        <v>50</v>
      </c>
      <c r="B94" s="153"/>
      <c r="C94" s="153"/>
      <c r="D94" s="154" t="s">
        <v>51</v>
      </c>
      <c r="E94" s="154"/>
      <c r="F94" s="154"/>
    </row>
    <row r="95" spans="1:6" ht="14.4" x14ac:dyDescent="0.3">
      <c r="A95" s="24"/>
      <c r="B95" s="24"/>
      <c r="C95" s="24"/>
      <c r="D95" s="24"/>
      <c r="E95" s="24"/>
      <c r="F95" s="24"/>
    </row>
  </sheetData>
  <mergeCells count="16">
    <mergeCell ref="D7:E7"/>
    <mergeCell ref="A8:F8"/>
    <mergeCell ref="A94:C94"/>
    <mergeCell ref="D94:F94"/>
    <mergeCell ref="A2:F2"/>
    <mergeCell ref="A3:F3"/>
    <mergeCell ref="A4:F4"/>
    <mergeCell ref="A5:F5"/>
    <mergeCell ref="A69:E69"/>
    <mergeCell ref="A90:B90"/>
    <mergeCell ref="A86:B86"/>
    <mergeCell ref="A93:C93"/>
    <mergeCell ref="D93:F93"/>
    <mergeCell ref="A67:E67"/>
    <mergeCell ref="D92:F92"/>
    <mergeCell ref="A7:C7"/>
  </mergeCells>
  <printOptions horizontalCentered="1"/>
  <pageMargins left="0.23622047244094491" right="0.23622047244094491" top="0.74803149606299213" bottom="0.74803149606299213" header="0.31496062992125984" footer="0.31496062992125984"/>
  <pageSetup scale="65" fitToWidth="0" orientation="portrait" r:id="rId1"/>
  <headerFooter>
    <oddFooter>Página &amp;P</oddFooter>
  </headerFooter>
  <rowBreaks count="1" manualBreakCount="1">
    <brk id="6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Aceras y Contenes</vt:lpstr>
      <vt:lpstr>'Aceras y Contenes'!Área_de_impresión</vt:lpstr>
      <vt:lpstr>'Aceras y Contenes'!Títulos_a_imprimir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Relyn Antonio De la Paz</cp:lastModifiedBy>
  <cp:lastPrinted>2024-01-09T20:00:04Z</cp:lastPrinted>
  <dcterms:created xsi:type="dcterms:W3CDTF">2012-10-02T15:50:49Z</dcterms:created>
  <dcterms:modified xsi:type="dcterms:W3CDTF">2024-01-10T12:48:46Z</dcterms:modified>
</cp:coreProperties>
</file>